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 temp tages  Arbeit\$ Sollerlös 2022\2022\"/>
    </mc:Choice>
  </mc:AlternateContent>
  <bookViews>
    <workbookView xWindow="-15" yWindow="-15" windowWidth="7650" windowHeight="9780" tabRatio="813"/>
  </bookViews>
  <sheets>
    <sheet name="Instructions" sheetId="8" r:id="rId1"/>
    <sheet name="Structure d'entreprise" sheetId="22" r:id="rId2"/>
    <sheet name="Facteur matériel" sheetId="6" r:id="rId3"/>
    <sheet name="Prix vente heure" sheetId="17" r:id="rId4"/>
    <sheet name="Collaborateurs prix composés" sheetId="21" r:id="rId5"/>
    <sheet name="Prix vente heure Régie" sheetId="20" r:id="rId6"/>
    <sheet name="ET C" sheetId="5" r:id="rId7"/>
    <sheet name="Global Parameter" sheetId="9" state="veryHidden" r:id="rId8"/>
  </sheets>
  <definedNames>
    <definedName name="_xlnm._FilterDatabase" localSheetId="4" hidden="1">'Collaborateurs prix composés'!#REF!</definedName>
    <definedName name="_xlnm._FilterDatabase" localSheetId="3" hidden="1">'Prix vente heure'!#REF!</definedName>
    <definedName name="_xlnm._FilterDatabase" localSheetId="5" hidden="1">'Prix vente heure Régie'!#REF!</definedName>
    <definedName name="_xlnm._FilterDatabase" localSheetId="1" hidden="1">'Structure d''entreprise'!#REF!</definedName>
    <definedName name="_xlnm.Print_Area" localSheetId="4">'Collaborateurs prix composés'!$A$1:$U$25</definedName>
    <definedName name="_xlnm.Print_Area" localSheetId="6">'ET C'!$A$1:$G$9</definedName>
    <definedName name="_xlnm.Print_Area" localSheetId="2">'Facteur matériel'!$A$1:$G$17</definedName>
    <definedName name="_xlnm.Print_Area" localSheetId="0">Instructions!$A$1:$G$29</definedName>
    <definedName name="_xlnm.Print_Area" localSheetId="3">'Prix vente heure'!$A$1:$R$10</definedName>
    <definedName name="_xlnm.Print_Area" localSheetId="5">'Prix vente heure Régie'!$A$1:$P$13</definedName>
    <definedName name="_xlnm.Print_Area" localSheetId="1">'Structure d''entreprise'!$A$1:$Q$19</definedName>
    <definedName name="Param0">'Global Parameter'!$B$5</definedName>
    <definedName name="Param1">'Global Parameter'!$B$6</definedName>
    <definedName name="Param10">'Global Parameter'!$B$15</definedName>
    <definedName name="Param11">'Global Parameter'!$B$16</definedName>
    <definedName name="Param12">'Global Parameter'!$B$17</definedName>
    <definedName name="Param13">'Global Parameter'!$B$18</definedName>
    <definedName name="Param14">'Global Parameter'!$B$19</definedName>
    <definedName name="Param15">'Global Parameter'!$B$20</definedName>
    <definedName name="Param16">'Global Parameter'!$B$21</definedName>
    <definedName name="Param17">'Global Parameter'!$B$22</definedName>
    <definedName name="Param18">'Global Parameter'!$B$23</definedName>
    <definedName name="Param19">'Global Parameter'!$B$24</definedName>
    <definedName name="Param2">'Global Parameter'!$B$7</definedName>
    <definedName name="Param20">'Global Parameter'!$B$25</definedName>
    <definedName name="Param21">'Global Parameter'!$B$26</definedName>
    <definedName name="Param22">'Global Parameter'!$B$27</definedName>
    <definedName name="Param23">'Global Parameter'!$B$28</definedName>
    <definedName name="Param24">'Global Parameter'!$B$29</definedName>
    <definedName name="Param25">'Global Parameter'!$B$30</definedName>
    <definedName name="Param26">'Global Parameter'!$B$31</definedName>
    <definedName name="Param27">'Global Parameter'!$B$32</definedName>
    <definedName name="Param28">'Global Parameter'!$B$33</definedName>
    <definedName name="Param29">'Global Parameter'!$B$34</definedName>
    <definedName name="Param3">'Global Parameter'!$B$8</definedName>
    <definedName name="Param30">'Global Parameter'!$B$35</definedName>
    <definedName name="Param31">'Global Parameter'!$B$36</definedName>
    <definedName name="Param4">'Global Parameter'!$B$9</definedName>
    <definedName name="Param5">'Global Parameter'!$B$10</definedName>
    <definedName name="Param6">'Global Parameter'!$B$11</definedName>
    <definedName name="Param7">'Global Parameter'!$B$12</definedName>
    <definedName name="Param8">'Global Parameter'!$B$13</definedName>
    <definedName name="Param9">'Global Parameter'!$B$14</definedName>
  </definedNames>
  <calcPr calcId="152511"/>
</workbook>
</file>

<file path=xl/calcChain.xml><?xml version="1.0" encoding="utf-8"?>
<calcChain xmlns="http://schemas.openxmlformats.org/spreadsheetml/2006/main">
  <c r="E6" i="5" l="1"/>
  <c r="D18" i="22"/>
  <c r="E1" i="20"/>
  <c r="C1" i="17"/>
  <c r="P2" i="21"/>
  <c r="O17" i="21"/>
  <c r="N17" i="21"/>
  <c r="M17" i="21"/>
  <c r="L17" i="21"/>
  <c r="K17" i="21"/>
  <c r="J17" i="21"/>
  <c r="I17" i="21"/>
  <c r="H17" i="21"/>
  <c r="G17" i="21"/>
  <c r="F17" i="21"/>
  <c r="E17" i="21"/>
  <c r="D17" i="21"/>
  <c r="C17" i="21"/>
  <c r="B17" i="21"/>
  <c r="C16" i="21"/>
  <c r="D16" i="21"/>
  <c r="E16" i="21"/>
  <c r="F16" i="21"/>
  <c r="G16" i="21"/>
  <c r="H16" i="21"/>
  <c r="I16" i="21"/>
  <c r="J16" i="21"/>
  <c r="K16" i="21"/>
  <c r="L16" i="21"/>
  <c r="M16" i="21"/>
  <c r="N16" i="21"/>
  <c r="O16" i="21"/>
  <c r="B14" i="21"/>
  <c r="C14" i="21"/>
  <c r="D14" i="21"/>
  <c r="E14" i="21"/>
  <c r="F14" i="21"/>
  <c r="G14" i="21"/>
  <c r="H14" i="21"/>
  <c r="I14" i="21"/>
  <c r="J14" i="21"/>
  <c r="K14" i="21"/>
  <c r="L14" i="21"/>
  <c r="M14" i="21"/>
  <c r="N14" i="21"/>
  <c r="O14" i="21"/>
  <c r="B15" i="21"/>
  <c r="C15" i="21"/>
  <c r="D15" i="21"/>
  <c r="E15" i="21"/>
  <c r="F15" i="21"/>
  <c r="G15" i="21"/>
  <c r="H15" i="21"/>
  <c r="I15" i="21"/>
  <c r="J15" i="21"/>
  <c r="K15" i="21"/>
  <c r="L15" i="21"/>
  <c r="M15" i="21"/>
  <c r="N15" i="21"/>
  <c r="O15" i="21"/>
  <c r="C13" i="21"/>
  <c r="D13" i="21"/>
  <c r="E13" i="21"/>
  <c r="F13" i="21"/>
  <c r="G13" i="21"/>
  <c r="H13" i="21"/>
  <c r="I13" i="21"/>
  <c r="J13" i="21"/>
  <c r="K13" i="21"/>
  <c r="L13" i="21"/>
  <c r="M13" i="21"/>
  <c r="N13" i="21"/>
  <c r="O13" i="21"/>
  <c r="B16" i="21"/>
  <c r="P16" i="21"/>
  <c r="B13" i="21"/>
  <c r="P13" i="21" s="1"/>
  <c r="P18" i="22"/>
  <c r="P17" i="22"/>
  <c r="P2" i="22"/>
  <c r="P2" i="17"/>
  <c r="O18" i="22"/>
  <c r="O2" i="22"/>
  <c r="O2" i="17"/>
  <c r="O17" i="22"/>
  <c r="N18" i="22"/>
  <c r="N2" i="22"/>
  <c r="N2" i="17"/>
  <c r="N17" i="22"/>
  <c r="M18" i="22"/>
  <c r="M17" i="22"/>
  <c r="M2" i="22"/>
  <c r="M2" i="17"/>
  <c r="M2" i="20"/>
  <c r="L18" i="22"/>
  <c r="L17" i="22"/>
  <c r="L2" i="22"/>
  <c r="L2" i="17"/>
  <c r="K18" i="22"/>
  <c r="K2" i="22"/>
  <c r="K2" i="17"/>
  <c r="K17" i="22"/>
  <c r="J18" i="22"/>
  <c r="J2" i="22"/>
  <c r="J2" i="17"/>
  <c r="J17" i="22"/>
  <c r="I18" i="22"/>
  <c r="I17" i="22"/>
  <c r="I2" i="22"/>
  <c r="I2" i="17"/>
  <c r="I3" i="17"/>
  <c r="I5" i="17"/>
  <c r="H18" i="22"/>
  <c r="H17" i="22"/>
  <c r="H2" i="22"/>
  <c r="H2" i="17"/>
  <c r="G18" i="22"/>
  <c r="G2" i="22"/>
  <c r="G2" i="17"/>
  <c r="G17" i="22"/>
  <c r="F18" i="22"/>
  <c r="F2" i="22"/>
  <c r="F2" i="17"/>
  <c r="F17" i="22"/>
  <c r="E18" i="22"/>
  <c r="Q2" i="22"/>
  <c r="Q13" i="21"/>
  <c r="F4" i="5" s="1"/>
  <c r="G4" i="5" s="1"/>
  <c r="G8" i="5" s="1"/>
  <c r="B12" i="20" s="1"/>
  <c r="E4" i="5"/>
  <c r="Q14" i="21"/>
  <c r="F5" i="5"/>
  <c r="E5" i="5"/>
  <c r="G5" i="5"/>
  <c r="Q15" i="21"/>
  <c r="F6" i="5"/>
  <c r="Q16" i="21"/>
  <c r="F7" i="5"/>
  <c r="G7" i="5"/>
  <c r="E7" i="5"/>
  <c r="C18" i="22"/>
  <c r="D17" i="22"/>
  <c r="D2" i="22"/>
  <c r="D2" i="17"/>
  <c r="D3" i="17"/>
  <c r="D5" i="17"/>
  <c r="E17" i="22"/>
  <c r="C17" i="22"/>
  <c r="B3" i="20"/>
  <c r="D4" i="20"/>
  <c r="B6" i="20"/>
  <c r="B9" i="20"/>
  <c r="E4" i="20"/>
  <c r="F4" i="20"/>
  <c r="G4" i="20"/>
  <c r="H4" i="20"/>
  <c r="I4" i="20"/>
  <c r="J4" i="20"/>
  <c r="K4" i="20"/>
  <c r="L4" i="20"/>
  <c r="M4" i="20"/>
  <c r="N4" i="20"/>
  <c r="O4" i="20"/>
  <c r="P4" i="20"/>
  <c r="C4" i="20"/>
  <c r="P1" i="17"/>
  <c r="O1" i="17"/>
  <c r="N1" i="17"/>
  <c r="M1" i="17"/>
  <c r="L1" i="17"/>
  <c r="K1" i="17"/>
  <c r="J1" i="17"/>
  <c r="I1" i="17"/>
  <c r="H1" i="17"/>
  <c r="G1" i="17"/>
  <c r="F1" i="17"/>
  <c r="E1" i="17"/>
  <c r="D1" i="17"/>
  <c r="C1" i="20"/>
  <c r="O1" i="21"/>
  <c r="N1" i="21"/>
  <c r="M1" i="21"/>
  <c r="L1" i="21"/>
  <c r="J1" i="21"/>
  <c r="I1" i="21"/>
  <c r="G1" i="21"/>
  <c r="F1" i="21"/>
  <c r="E1" i="21"/>
  <c r="D1" i="21"/>
  <c r="P1" i="20"/>
  <c r="O1" i="20"/>
  <c r="N1" i="20"/>
  <c r="M1" i="20"/>
  <c r="L1" i="20"/>
  <c r="K1" i="20"/>
  <c r="J1" i="20"/>
  <c r="I1" i="20"/>
  <c r="H1" i="20"/>
  <c r="G1" i="20"/>
  <c r="F1" i="20"/>
  <c r="D1" i="20"/>
  <c r="R2" i="21"/>
  <c r="Q2" i="21"/>
  <c r="P14" i="21"/>
  <c r="C23" i="21"/>
  <c r="E23" i="21"/>
  <c r="G23" i="21"/>
  <c r="I23" i="21"/>
  <c r="K23" i="21"/>
  <c r="N23" i="21"/>
  <c r="B25" i="21"/>
  <c r="P25" i="21" s="1"/>
  <c r="D25" i="21"/>
  <c r="E25" i="21"/>
  <c r="G25" i="21"/>
  <c r="I25" i="21"/>
  <c r="K25" i="21"/>
  <c r="M25" i="21"/>
  <c r="O25" i="21"/>
  <c r="R16" i="21"/>
  <c r="R15" i="21"/>
  <c r="R14" i="21"/>
  <c r="R13" i="21"/>
  <c r="Q17" i="21"/>
  <c r="F4" i="6"/>
  <c r="F5" i="6" s="1"/>
  <c r="F6" i="6" s="1"/>
  <c r="G3" i="6"/>
  <c r="G5" i="6" s="1"/>
  <c r="O9" i="21"/>
  <c r="N9" i="21"/>
  <c r="M9" i="21"/>
  <c r="L9" i="21"/>
  <c r="K9" i="21"/>
  <c r="J9" i="21"/>
  <c r="I9" i="21"/>
  <c r="H9" i="21"/>
  <c r="G9" i="21"/>
  <c r="F9" i="21"/>
  <c r="E9" i="21"/>
  <c r="D9" i="21"/>
  <c r="C9" i="21"/>
  <c r="B9" i="21"/>
  <c r="S17" i="21"/>
  <c r="A25" i="21"/>
  <c r="A24" i="21"/>
  <c r="A23" i="21"/>
  <c r="A22" i="21"/>
  <c r="A16" i="21"/>
  <c r="A15" i="21"/>
  <c r="A14" i="21"/>
  <c r="A13" i="21"/>
  <c r="E13" i="6"/>
  <c r="E16" i="6"/>
  <c r="D23" i="21"/>
  <c r="H23" i="21"/>
  <c r="L23" i="21"/>
  <c r="O23" i="21"/>
  <c r="B23" i="21"/>
  <c r="F23" i="21"/>
  <c r="J23" i="21"/>
  <c r="M23" i="21"/>
  <c r="C2" i="22"/>
  <c r="C2" i="17"/>
  <c r="C3" i="17"/>
  <c r="C5" i="17"/>
  <c r="G6" i="5"/>
  <c r="P15" i="21"/>
  <c r="I2" i="20"/>
  <c r="I3" i="20"/>
  <c r="I5" i="20"/>
  <c r="C25" i="21"/>
  <c r="F25" i="21"/>
  <c r="J25" i="21"/>
  <c r="N25" i="21"/>
  <c r="H25" i="21"/>
  <c r="L25" i="21"/>
  <c r="I12" i="20"/>
  <c r="I13" i="20"/>
  <c r="C24" i="21"/>
  <c r="F24" i="21"/>
  <c r="J24" i="21"/>
  <c r="N24" i="21"/>
  <c r="H24" i="21"/>
  <c r="L24" i="21"/>
  <c r="D24" i="21"/>
  <c r="K24" i="21"/>
  <c r="E24" i="21"/>
  <c r="M24" i="21"/>
  <c r="G24" i="21"/>
  <c r="O24" i="21"/>
  <c r="B24" i="21"/>
  <c r="P24" i="21" s="1"/>
  <c r="I24" i="21"/>
  <c r="J2" i="20"/>
  <c r="J3" i="17"/>
  <c r="J5" i="17"/>
  <c r="O3" i="17"/>
  <c r="O5" i="17"/>
  <c r="O2" i="20"/>
  <c r="C7" i="17"/>
  <c r="C6" i="17"/>
  <c r="D6" i="17"/>
  <c r="D7" i="17"/>
  <c r="D8" i="17"/>
  <c r="D9" i="17"/>
  <c r="D10" i="17"/>
  <c r="L3" i="17"/>
  <c r="L5" i="17"/>
  <c r="L2" i="20"/>
  <c r="N3" i="17"/>
  <c r="N5" i="17"/>
  <c r="N2" i="20"/>
  <c r="G3" i="17"/>
  <c r="G5" i="17"/>
  <c r="G2" i="20"/>
  <c r="P2" i="20"/>
  <c r="P3" i="17"/>
  <c r="P5" i="17"/>
  <c r="H2" i="20"/>
  <c r="H3" i="17"/>
  <c r="H5" i="17"/>
  <c r="M12" i="20"/>
  <c r="M13" i="20" s="1"/>
  <c r="M3" i="20"/>
  <c r="M5" i="20"/>
  <c r="I6" i="20"/>
  <c r="I7" i="20"/>
  <c r="I8" i="20"/>
  <c r="I9" i="20"/>
  <c r="I10" i="20"/>
  <c r="F3" i="17"/>
  <c r="F5" i="17"/>
  <c r="F2" i="20"/>
  <c r="I7" i="17"/>
  <c r="I6" i="17"/>
  <c r="K3" i="17"/>
  <c r="K5" i="17"/>
  <c r="K2" i="20"/>
  <c r="M3" i="17"/>
  <c r="M5" i="17"/>
  <c r="D2" i="20"/>
  <c r="C2" i="20"/>
  <c r="C3" i="20"/>
  <c r="C5" i="20"/>
  <c r="M7" i="17"/>
  <c r="M6" i="17"/>
  <c r="H6" i="17"/>
  <c r="H7" i="17"/>
  <c r="H8" i="17"/>
  <c r="H9" i="17"/>
  <c r="H10" i="17"/>
  <c r="G21" i="21"/>
  <c r="G12" i="20"/>
  <c r="G13" i="20" s="1"/>
  <c r="G3" i="20"/>
  <c r="G5" i="20"/>
  <c r="L12" i="20"/>
  <c r="L13" i="20" s="1"/>
  <c r="L3" i="20"/>
  <c r="L5" i="20"/>
  <c r="I8" i="17"/>
  <c r="I9" i="17"/>
  <c r="I10" i="17"/>
  <c r="H12" i="20"/>
  <c r="H13" i="20" s="1"/>
  <c r="H3" i="20"/>
  <c r="H5" i="20"/>
  <c r="G6" i="17"/>
  <c r="G7" i="17"/>
  <c r="L7" i="17"/>
  <c r="L6" i="17"/>
  <c r="C8" i="17"/>
  <c r="C9" i="17"/>
  <c r="C10" i="17"/>
  <c r="J3" i="20"/>
  <c r="J5" i="20"/>
  <c r="J12" i="20"/>
  <c r="J13" i="20"/>
  <c r="C6" i="20"/>
  <c r="C7" i="20"/>
  <c r="C8" i="20"/>
  <c r="C9" i="20"/>
  <c r="C10" i="20"/>
  <c r="K3" i="20"/>
  <c r="K5" i="20"/>
  <c r="K12" i="20"/>
  <c r="K13" i="20" s="1"/>
  <c r="F12" i="20"/>
  <c r="F13" i="20" s="1"/>
  <c r="F3" i="20"/>
  <c r="F5" i="20"/>
  <c r="M7" i="20"/>
  <c r="M8" i="20"/>
  <c r="M9" i="20"/>
  <c r="M10" i="20"/>
  <c r="M6" i="20"/>
  <c r="P7" i="17"/>
  <c r="P6" i="17"/>
  <c r="N3" i="20"/>
  <c r="N5" i="20"/>
  <c r="N12" i="20"/>
  <c r="N13" i="20"/>
  <c r="O12" i="20"/>
  <c r="O13" i="20"/>
  <c r="O3" i="20"/>
  <c r="O5" i="20"/>
  <c r="J7" i="17"/>
  <c r="J6" i="17"/>
  <c r="D12" i="20"/>
  <c r="D13" i="20"/>
  <c r="D3" i="20"/>
  <c r="D5" i="20"/>
  <c r="K6" i="17"/>
  <c r="K7" i="17"/>
  <c r="K8" i="17"/>
  <c r="K9" i="17"/>
  <c r="K10" i="17"/>
  <c r="J21" i="21"/>
  <c r="F6" i="17"/>
  <c r="F7" i="17"/>
  <c r="P12" i="20"/>
  <c r="P13" i="20"/>
  <c r="P3" i="20"/>
  <c r="P5" i="20"/>
  <c r="N7" i="17"/>
  <c r="N8" i="17"/>
  <c r="N9" i="17"/>
  <c r="N10" i="17"/>
  <c r="M21" i="21"/>
  <c r="N6" i="17"/>
  <c r="O7" i="17"/>
  <c r="O6" i="17"/>
  <c r="P7" i="20"/>
  <c r="P6" i="20"/>
  <c r="O6" i="20"/>
  <c r="O7" i="20"/>
  <c r="O8" i="20"/>
  <c r="O9" i="20"/>
  <c r="O10" i="20"/>
  <c r="F6" i="20"/>
  <c r="F7" i="20"/>
  <c r="F8" i="20"/>
  <c r="F9" i="20"/>
  <c r="F10" i="20"/>
  <c r="O8" i="17"/>
  <c r="O9" i="17"/>
  <c r="O10" i="17"/>
  <c r="N21" i="21"/>
  <c r="H7" i="20"/>
  <c r="H8" i="20"/>
  <c r="H9" i="20"/>
  <c r="H10" i="20"/>
  <c r="H6" i="20"/>
  <c r="F8" i="17"/>
  <c r="F9" i="17"/>
  <c r="F10" i="17"/>
  <c r="E21" i="21"/>
  <c r="D6" i="20"/>
  <c r="D7" i="20"/>
  <c r="L8" i="17"/>
  <c r="L9" i="17"/>
  <c r="L10" i="17"/>
  <c r="G7" i="20"/>
  <c r="G6" i="20"/>
  <c r="L6" i="20"/>
  <c r="L7" i="20"/>
  <c r="L8" i="20"/>
  <c r="L9" i="20"/>
  <c r="L10" i="20"/>
  <c r="J8" i="17"/>
  <c r="J9" i="17"/>
  <c r="J10" i="17"/>
  <c r="I21" i="21"/>
  <c r="P8" i="17"/>
  <c r="P9" i="17"/>
  <c r="P10" i="17"/>
  <c r="O21" i="21"/>
  <c r="N7" i="20"/>
  <c r="N6" i="20"/>
  <c r="K7" i="20"/>
  <c r="K6" i="20"/>
  <c r="J6" i="20"/>
  <c r="J7" i="20"/>
  <c r="J8" i="20"/>
  <c r="J9" i="20"/>
  <c r="J10" i="20"/>
  <c r="G8" i="17"/>
  <c r="G9" i="17"/>
  <c r="G10" i="17"/>
  <c r="F21" i="21"/>
  <c r="M8" i="17"/>
  <c r="M9" i="17"/>
  <c r="M10" i="17"/>
  <c r="L21" i="21"/>
  <c r="G8" i="20"/>
  <c r="G9" i="20"/>
  <c r="G10" i="20"/>
  <c r="N8" i="20"/>
  <c r="N9" i="20"/>
  <c r="N10" i="20"/>
  <c r="K8" i="20"/>
  <c r="K9" i="20"/>
  <c r="K10" i="20"/>
  <c r="D8" i="20"/>
  <c r="D9" i="20"/>
  <c r="D10" i="20"/>
  <c r="P8" i="20"/>
  <c r="P9" i="20"/>
  <c r="P10" i="20"/>
  <c r="E2" i="22"/>
  <c r="E2" i="17"/>
  <c r="Q23" i="21"/>
  <c r="E3" i="17"/>
  <c r="E5" i="17"/>
  <c r="E2" i="20"/>
  <c r="E12" i="20"/>
  <c r="E13" i="20" s="1"/>
  <c r="E3" i="20"/>
  <c r="E5" i="20"/>
  <c r="E7" i="17"/>
  <c r="E6" i="17"/>
  <c r="E8" i="17"/>
  <c r="E9" i="17"/>
  <c r="E10" i="17"/>
  <c r="D21" i="21"/>
  <c r="E7" i="20"/>
  <c r="E6" i="20"/>
  <c r="E8" i="20"/>
  <c r="E9" i="20"/>
  <c r="E10" i="20"/>
  <c r="F7" i="6" l="1"/>
  <c r="G6" i="6"/>
  <c r="G7" i="6" s="1"/>
  <c r="Q24" i="21"/>
  <c r="Q25" i="21"/>
  <c r="P23" i="21"/>
  <c r="B22" i="21"/>
  <c r="O22" i="21"/>
  <c r="H22" i="21"/>
  <c r="L22" i="21"/>
  <c r="E22" i="21"/>
  <c r="D22" i="21"/>
  <c r="N22" i="21"/>
  <c r="I22" i="21"/>
  <c r="G22" i="21"/>
  <c r="C22" i="21"/>
  <c r="J22" i="21"/>
  <c r="M22" i="21"/>
  <c r="F22" i="21"/>
  <c r="K22" i="21"/>
  <c r="F8" i="6" l="1"/>
  <c r="F9" i="6" s="1"/>
  <c r="F10" i="6" s="1"/>
  <c r="G8" i="6"/>
  <c r="G9" i="6" s="1"/>
  <c r="G10" i="6" s="1"/>
  <c r="P22" i="21"/>
  <c r="Q22" i="21"/>
  <c r="F13" i="6" l="1"/>
  <c r="F16" i="6"/>
  <c r="G13" i="6"/>
  <c r="G16" i="6"/>
  <c r="G17" i="6" l="1"/>
  <c r="G14" i="6"/>
</calcChain>
</file>

<file path=xl/comments1.xml><?xml version="1.0" encoding="utf-8"?>
<comments xmlns="http://schemas.openxmlformats.org/spreadsheetml/2006/main">
  <authors>
    <author>Hans-Peter Schweizer</author>
    <author>Bruchez Jean-Paul</author>
  </authors>
  <commentList>
    <comment ref="A1" authorId="0" shapeId="0">
      <text>
        <r>
          <rPr>
            <b/>
            <sz val="8"/>
            <color indexed="81"/>
            <rFont val="Arial"/>
            <family val="2"/>
          </rPr>
          <t xml:space="preserve">Instructions relatives à l'utilisation du formulaire "Structure de l'entreprise"
</t>
        </r>
        <r>
          <rPr>
            <sz val="8"/>
            <color indexed="81"/>
            <rFont val="Arial"/>
            <family val="2"/>
          </rPr>
          <t xml:space="preserve">
Si les salaires horaires moyens ne sont pas clairement définis, ils peuvent aisément être calculés au moyen de cette tabelle.
On introduit dans les champs verts, le salaire mensuel et le nombre de collaborateurs par catégorie ainsi que le temps brut de travail annuel.
</t>
        </r>
        <r>
          <rPr>
            <b/>
            <sz val="8"/>
            <color indexed="81"/>
            <rFont val="Arial"/>
            <family val="2"/>
          </rPr>
          <t xml:space="preserve">Salaire mensuel
</t>
        </r>
        <r>
          <rPr>
            <sz val="8"/>
            <color indexed="81"/>
            <rFont val="Arial"/>
            <family val="2"/>
          </rPr>
          <t xml:space="preserve">Le salaire mensuel, introduit, ne comprend pas le 13ème salaire, ni  les éventuelles gratifications ou allocations familiales. </t>
        </r>
      </text>
    </comment>
    <comment ref="C1" authorId="0" shapeId="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Examen professionnel supérieur réussi d’installateur-électricien diplômé, ou planificateur-électricien diplômé, télématicien diplômé mais aussi examen professionnel réussi d’électricien chef de projet, contrôleur-électricien/chef monteur, conseiller en sécurité électrique, et/ou fonction de cadre. Examen pratique selon OIBT.
</t>
        </r>
        <r>
          <rPr>
            <b/>
            <sz val="8"/>
            <color indexed="81"/>
            <rFont val="Arial"/>
            <family val="2"/>
          </rPr>
          <t xml:space="preserve">Activité
</t>
        </r>
        <r>
          <rPr>
            <sz val="8"/>
            <color indexed="81"/>
            <rFont val="Arial"/>
            <family val="2"/>
          </rPr>
          <t xml:space="preserve">En principe ce collaborateur a des fonctions dirigeantes dans l’entreprise. Ses interventions manuelles se
borne à l’installation exigeante. Ses tâches principales sont l’élaboration technique A, B et C ainsi que les
entretiens avec les maîtres d’oeuvre ou direction des travaux. Il exécute les tâches administratives, la planification
d’installations électriques de tous genres ainsi que de télécommunications, il élabore les offres et
avenants et coordonne l’engament du personnel etc.
Plus d'informations dans le Manuel de formation sous 4.2.4 
</t>
        </r>
      </text>
    </comment>
    <comment ref="D1" authorId="0" shapeId="0">
      <text>
        <r>
          <rPr>
            <sz val="8"/>
            <color indexed="81"/>
            <rFont val="Arial"/>
            <family val="2"/>
          </rPr>
          <t xml:space="preserve">Selon "Informations sur le CAN":
</t>
        </r>
        <r>
          <rPr>
            <b/>
            <sz val="8"/>
            <color indexed="81"/>
            <rFont val="Arial"/>
            <family val="2"/>
          </rPr>
          <t>Formation</t>
        </r>
        <r>
          <rPr>
            <sz val="8"/>
            <color indexed="81"/>
            <rFont val="Arial"/>
            <family val="2"/>
          </rPr>
          <t xml:space="preserve">
Examen professionnel réussi de conseiller en sécurité électrique ou contrôleur/chef-monteur.
</t>
        </r>
        <r>
          <rPr>
            <b/>
            <sz val="8"/>
            <color indexed="81"/>
            <rFont val="Arial"/>
            <family val="2"/>
          </rPr>
          <t>Activité</t>
        </r>
        <r>
          <rPr>
            <sz val="8"/>
            <color indexed="81"/>
            <rFont val="Arial"/>
            <family val="2"/>
          </rPr>
          <t xml:space="preserve">
Ses activités principales sont, les contrôles internes à l’entreprise, la surveillance de la qualité des installations ainsi que le contrôle initial, final et les mesures selon l’OIBT.
Plus d'informations dans le Manuel de formation sous 4.2.4</t>
        </r>
      </text>
    </comment>
    <comment ref="E1" authorId="0" shapeId="0">
      <text>
        <r>
          <rPr>
            <sz val="8"/>
            <color indexed="81"/>
            <rFont val="Arial"/>
            <family val="2"/>
          </rPr>
          <t xml:space="preserve">Selon "Informations sur le CAN":
</t>
        </r>
        <r>
          <rPr>
            <u/>
            <sz val="8"/>
            <color indexed="81"/>
            <rFont val="Arial"/>
            <family val="2"/>
          </rPr>
          <t xml:space="preserve">Spécialiste en télécommunication
</t>
        </r>
        <r>
          <rPr>
            <b/>
            <sz val="8"/>
            <color indexed="81"/>
            <rFont val="Arial"/>
            <family val="2"/>
          </rPr>
          <t xml:space="preserve">Formation
</t>
        </r>
        <r>
          <rPr>
            <sz val="8"/>
            <color indexed="81"/>
            <rFont val="Arial"/>
            <family val="2"/>
          </rPr>
          <t xml:space="preserve">Formation réussie dans ce domaine: télématicien diplômé, télématicien chef de projet, télématicien ES, télématicien, ainsi que spécialiste en électricité avec  formation continue spécifique en télématique.
</t>
        </r>
        <r>
          <rPr>
            <b/>
            <sz val="8"/>
            <color indexed="81"/>
            <rFont val="Arial"/>
            <family val="2"/>
          </rPr>
          <t xml:space="preserve">Activité
</t>
        </r>
        <r>
          <rPr>
            <sz val="8"/>
            <color indexed="81"/>
            <rFont val="Arial"/>
            <family val="2"/>
          </rPr>
          <t xml:space="preserve">Ses activités sont, le conseil à la clientèle, la planification, la programmation et la mis en en service d’installations de télécommunication exigeantes ainsi que l’instruction des utilisateurs.
</t>
        </r>
        <r>
          <rPr>
            <u/>
            <sz val="8"/>
            <color indexed="81"/>
            <rFont val="Arial"/>
            <family val="2"/>
          </rPr>
          <t xml:space="preserve">Spécialiste en MCR
</t>
        </r>
        <r>
          <rPr>
            <b/>
            <sz val="8"/>
            <color indexed="81"/>
            <rFont val="Arial"/>
            <family val="2"/>
          </rPr>
          <t xml:space="preserve">Formation
</t>
        </r>
        <r>
          <rPr>
            <sz val="8"/>
            <color indexed="81"/>
            <rFont val="Arial"/>
            <family val="2"/>
          </rPr>
          <t xml:space="preserve">Professionnel de la branche et formation complémentaire sur des systèmes spécifiques ou propres à un produit.
</t>
        </r>
        <r>
          <rPr>
            <b/>
            <sz val="8"/>
            <color indexed="81"/>
            <rFont val="Arial"/>
            <family val="2"/>
          </rPr>
          <t xml:space="preserve">Activité
</t>
        </r>
        <r>
          <rPr>
            <sz val="8"/>
            <color indexed="81"/>
            <rFont val="Arial"/>
            <family val="2"/>
          </rPr>
          <t>Planification et programmation d’équipements particuliers, tel que  commande SP Automate programmable ainsi que leur entretien et dépannage.
Plus d'informations dans le Manuel de formation sous 4.2.4</t>
        </r>
      </text>
    </comment>
    <comment ref="F1" authorId="0" shapeId="0">
      <text>
        <r>
          <rPr>
            <sz val="8"/>
            <color indexed="81"/>
            <rFont val="Arial"/>
            <family val="2"/>
          </rPr>
          <t xml:space="preserve">Selon "Informations sur le CAN":
</t>
        </r>
        <r>
          <rPr>
            <b/>
            <sz val="8"/>
            <color indexed="81"/>
            <rFont val="Arial"/>
            <family val="2"/>
          </rPr>
          <t>Formation</t>
        </r>
        <r>
          <rPr>
            <sz val="8"/>
            <color indexed="81"/>
            <rFont val="Arial"/>
            <family val="2"/>
          </rPr>
          <t xml:space="preserve">
Apprentissage de monteur-électricien réussi ou à partir de 2011 Installateur-électricien CFC avec formation continue spécifique.
</t>
        </r>
        <r>
          <rPr>
            <b/>
            <sz val="8"/>
            <color indexed="81"/>
            <rFont val="Arial"/>
            <family val="2"/>
          </rPr>
          <t>Activité</t>
        </r>
        <r>
          <rPr>
            <sz val="8"/>
            <color indexed="81"/>
            <rFont val="Arial"/>
            <family val="2"/>
          </rPr>
          <t xml:space="preserve">
Il possède des connaissances approfondies en installation électrique et dirige une équipe de collaborateurs sur le chantier.
Il exécute avec son équipe les instructions du planificateur et effectue les travaux administratifs indispensables, soit commande de matériel, organisation des travaux de montage, élaboration des rapports de régie et métré d’installations conséquentes, etc.
Plus d'informations dans le Manuel de formation sous 4.2.4</t>
        </r>
      </text>
    </comment>
    <comment ref="G1" authorId="0" shapeId="0">
      <text>
        <r>
          <rPr>
            <sz val="8"/>
            <color indexed="81"/>
            <rFont val="Arial"/>
            <family val="2"/>
          </rPr>
          <t xml:space="preserve">Selon "Informations sur le CAN":
</t>
        </r>
        <r>
          <rPr>
            <b/>
            <sz val="8"/>
            <color indexed="81"/>
            <rFont val="Arial"/>
            <family val="2"/>
          </rPr>
          <t>Formation</t>
        </r>
        <r>
          <rPr>
            <sz val="8"/>
            <color indexed="81"/>
            <rFont val="Arial"/>
            <family val="2"/>
          </rPr>
          <t xml:space="preserve">
Apprentissage de monteur-électricien réussi ou à partir de 2011 installateur-électricien CFC.
</t>
        </r>
        <r>
          <rPr>
            <b/>
            <sz val="8"/>
            <color indexed="81"/>
            <rFont val="Arial"/>
            <family val="2"/>
          </rPr>
          <t>Activité</t>
        </r>
        <r>
          <rPr>
            <sz val="8"/>
            <color indexed="81"/>
            <rFont val="Arial"/>
            <family val="2"/>
          </rPr>
          <t xml:space="preserve">
Il établit les installations électriques et de télécommunications dans l’habitat, l’artisanat et l’industrie, avec préparation du matériel et métré.
Plus d'informations dans le Manuel de formation sous 4.2.4</t>
        </r>
      </text>
    </comment>
    <comment ref="H1" authorId="0" shapeId="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Apprentissage de télématicien réussi ou à partir de 2011 télématicien CFC.
</t>
        </r>
        <r>
          <rPr>
            <b/>
            <sz val="8"/>
            <color indexed="81"/>
            <rFont val="Arial"/>
            <family val="2"/>
          </rPr>
          <t xml:space="preserve">Activité
</t>
        </r>
        <r>
          <rPr>
            <sz val="8"/>
            <color indexed="81"/>
            <rFont val="Arial"/>
            <family val="2"/>
          </rPr>
          <t>Il établit les installations du domaine de la télématique, des réseaux informatiques, y  compris le montage et la programmation des équipements ainsi que l’entretien, le dépannage et l’instruction des utilisateurs.
Plus d'informations dans le Manuel de formation sous 4.2.4</t>
        </r>
      </text>
    </comment>
    <comment ref="I1" authorId="0" shapeId="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Apprentissage de dessinateur-électricien réussi ou à partir de 2011 planificateur-électricien CFC.
</t>
        </r>
        <r>
          <rPr>
            <b/>
            <sz val="8"/>
            <color indexed="81"/>
            <rFont val="Arial"/>
            <family val="2"/>
          </rPr>
          <t xml:space="preserve">Activité
</t>
        </r>
        <r>
          <rPr>
            <sz val="8"/>
            <color indexed="81"/>
            <rFont val="Arial"/>
            <family val="2"/>
          </rPr>
          <t>Il planifie les installations électriques et de télécommunications, de tous genres, dans l’habitat, l’artisanat et l’industrie ainsi que les réseaux simples de distribution d’énergie.
Plus d'informations dans le Manuel de formation sous 4.2.4</t>
        </r>
      </text>
    </comment>
    <comment ref="J1" authorId="0" shapeId="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Apprentissage d’électricien de montage réussi ou à partir de 2011 électricien de montage CFC.
</t>
        </r>
        <r>
          <rPr>
            <b/>
            <sz val="8"/>
            <color indexed="81"/>
            <rFont val="Arial"/>
            <family val="2"/>
          </rPr>
          <t xml:space="preserve">Activité
</t>
        </r>
        <r>
          <rPr>
            <sz val="8"/>
            <color indexed="81"/>
            <rFont val="Arial"/>
            <family val="2"/>
          </rPr>
          <t>Il effectue surtout des travaux manuels et exécute des installations simples dans l’habitat, l’artisanat et l’industrie, dont la pose de chemins de câbles et tirage de câbles.
Plus d'informations dans le Manuel de formation sous 4.2.4</t>
        </r>
      </text>
    </comment>
    <comment ref="K1" authorId="0" shapeId="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Collaborateur initié dans le domaine des installations électriques, mais sans CFC.
</t>
        </r>
        <r>
          <rPr>
            <b/>
            <sz val="8"/>
            <color indexed="81"/>
            <rFont val="Arial"/>
            <family val="2"/>
          </rPr>
          <t xml:space="preserve">Activité
</t>
        </r>
        <r>
          <rPr>
            <sz val="8"/>
            <color indexed="81"/>
            <rFont val="Arial"/>
            <family val="2"/>
          </rPr>
          <t>Il contribue au montage d’installations simples, sous la conduite et surveillance de personnel qualifié.
Plus d'informations dans le Manuel de formation sous 4.2.4</t>
        </r>
      </text>
    </comment>
    <comment ref="L1" authorId="1" shapeId="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Un monteur de service est au bénéfice d’une formation de monteur-électricien / installateur-électricien avec
CFC. De plus il possède des connaissances et une formation spécifique ainsi que de l’expérience.
</t>
        </r>
        <r>
          <rPr>
            <b/>
            <sz val="8"/>
            <color indexed="81"/>
            <rFont val="Arial"/>
            <family val="2"/>
          </rPr>
          <t xml:space="preserve">Activité
</t>
        </r>
        <r>
          <rPr>
            <sz val="8"/>
            <color indexed="81"/>
            <rFont val="Arial"/>
            <family val="2"/>
          </rPr>
          <t>Effectuer les travaux de réparation ainsi que les petites commandes jusqu’aux petites installations. Conseils
et support au client. Gestion du matériel nécessaire. Planification du temps et établissement précis des
rapports de travail et des métrés.
Plus d'informations dans le Manuel de formation sous 4.2.4</t>
        </r>
      </text>
    </comment>
    <comment ref="M1" authorId="0" shapeId="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Personne en formation, future relève professionnelle comme, installateur-électricien CFC, planificateur-électricien CFC, télématicien CFC, informaticien du bâtiment CFC et électricien de montage CFC.
</t>
        </r>
        <r>
          <rPr>
            <b/>
            <sz val="8"/>
            <color indexed="81"/>
            <rFont val="Arial"/>
            <family val="2"/>
          </rPr>
          <t xml:space="preserve">Activité
</t>
        </r>
        <r>
          <rPr>
            <sz val="8"/>
            <color indexed="81"/>
            <rFont val="Arial"/>
            <family val="2"/>
          </rPr>
          <t>Effectue, respectivement planifie, des installations électriques et de télécommunications sous la conduite et surveillance de personnel qualifié.
Plus d'informations dans le Manuel de formation sous 4.2.4</t>
        </r>
      </text>
    </comment>
    <comment ref="N1" authorId="0" shapeId="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Personne en formation, future relève professionnelle comme, installateur-électricien CFC, planificateur-électricien CFC, télématicien CFC, informaticien du bâtiment CFC et électricien de montage CFC.
</t>
        </r>
        <r>
          <rPr>
            <b/>
            <sz val="8"/>
            <color indexed="81"/>
            <rFont val="Arial"/>
            <family val="2"/>
          </rPr>
          <t xml:space="preserve">Activité
</t>
        </r>
        <r>
          <rPr>
            <sz val="8"/>
            <color indexed="81"/>
            <rFont val="Arial"/>
            <family val="2"/>
          </rPr>
          <t>Effectue, respectivement planifie, des installations électriques et de télécommunications sous la conduite et surveillance de personnel qualifié.
Plus d'informations dans le Manuel de formation sous 4.2.4</t>
        </r>
      </text>
    </comment>
    <comment ref="O1" authorId="0" shapeId="0">
      <text>
        <r>
          <rPr>
            <sz val="8"/>
            <color indexed="81"/>
            <rFont val="Arial"/>
            <family val="2"/>
          </rPr>
          <t xml:space="preserve">Selon "Informations sur le CAN":
</t>
        </r>
        <r>
          <rPr>
            <b/>
            <sz val="8"/>
            <color indexed="81"/>
            <rFont val="Arial"/>
            <family val="2"/>
          </rPr>
          <t xml:space="preserve">Formation
</t>
        </r>
        <r>
          <rPr>
            <sz val="8"/>
            <color indexed="81"/>
            <rFont val="Arial"/>
            <family val="2"/>
          </rPr>
          <t xml:space="preserve">Personne en formation, future relève professionnelle comme, installateur-électricien CFC, planificateur-électricien CFC, télématicien CFC, informaticien du bâtiment CFC et électricien de montage CFC.
</t>
        </r>
        <r>
          <rPr>
            <b/>
            <sz val="8"/>
            <color indexed="81"/>
            <rFont val="Arial"/>
            <family val="2"/>
          </rPr>
          <t xml:space="preserve">Activité
</t>
        </r>
        <r>
          <rPr>
            <sz val="8"/>
            <color indexed="81"/>
            <rFont val="Arial"/>
            <family val="2"/>
          </rPr>
          <t>Effectue, respectivement planifie, des installations électriques et de télécommunications sous la conduite et surveillance de personnel qualifié.
Plus d'informations dans le Manuel de formation sous 4.2.4</t>
        </r>
      </text>
    </comment>
    <comment ref="P1" authorId="0" shapeId="0">
      <text>
        <r>
          <rPr>
            <sz val="8"/>
            <color indexed="81"/>
            <rFont val="Arial"/>
            <family val="2"/>
          </rPr>
          <t xml:space="preserve">Selon "Informations sur le CAN":
</t>
        </r>
        <r>
          <rPr>
            <b/>
            <sz val="8"/>
            <color indexed="81"/>
            <rFont val="Arial"/>
            <family val="2"/>
          </rPr>
          <t>Formation</t>
        </r>
        <r>
          <rPr>
            <sz val="8"/>
            <color indexed="81"/>
            <rFont val="Arial"/>
            <family val="2"/>
          </rPr>
          <t xml:space="preserve">
Personne en formation, future relève professionnelle comme, installateur-électricien CFC, planificateur-électricien CFC, télématicien CFC, informaticien du bâtiment CFC et électricien de montage CFC.
</t>
        </r>
        <r>
          <rPr>
            <b/>
            <sz val="8"/>
            <color indexed="81"/>
            <rFont val="Arial"/>
            <family val="2"/>
          </rPr>
          <t xml:space="preserve">Activité
</t>
        </r>
        <r>
          <rPr>
            <sz val="8"/>
            <color indexed="81"/>
            <rFont val="Arial"/>
            <family val="2"/>
          </rPr>
          <t>Effectue, respectivement planifie, des installations électriques et de télécommunications sous la conduite et surveillance de personnel qualifié.
Plus d'informations dans le Manuel de formation sous 4.2.4</t>
        </r>
      </text>
    </comment>
    <comment ref="A5" authorId="0" shapeId="0">
      <text>
        <r>
          <rPr>
            <b/>
            <sz val="8"/>
            <color indexed="81"/>
            <rFont val="Arial"/>
            <family val="2"/>
          </rPr>
          <t xml:space="preserve">Salaire mensuel
</t>
        </r>
        <r>
          <rPr>
            <sz val="8"/>
            <color indexed="81"/>
            <rFont val="Arial"/>
            <family val="2"/>
          </rPr>
          <t xml:space="preserve">Le salaire mensuel, introduit, ne comprend pas le 13ème salaire, ni  les éventuelles gratifications ou allocations familiales. </t>
        </r>
      </text>
    </comment>
    <comment ref="A19" authorId="0" shapeId="0">
      <text>
        <r>
          <rPr>
            <b/>
            <sz val="8"/>
            <color indexed="81"/>
            <rFont val="Arial"/>
            <family val="2"/>
          </rPr>
          <t xml:space="preserve">Temps brut de travail, moyenne annuelle selon la CPN
</t>
        </r>
        <r>
          <rPr>
            <sz val="8"/>
            <color indexed="81"/>
            <rFont val="Arial"/>
            <family val="2"/>
          </rPr>
          <t xml:space="preserve">On introduit dans le champ vert la valeur du temps brut de travail annuel selon art, 20.1 de la Convention collective de travail (CCT)
</t>
        </r>
        <r>
          <rPr>
            <b/>
            <sz val="8"/>
            <color indexed="81"/>
            <rFont val="Arial"/>
            <family val="2"/>
          </rPr>
          <t xml:space="preserve">Calcul </t>
        </r>
        <r>
          <rPr>
            <sz val="8"/>
            <color indexed="81"/>
            <rFont val="Arial"/>
            <family val="2"/>
          </rPr>
          <t xml:space="preserve">
(Total des salaires mensuels x12 / total des collaborateurs) / Temps brut de travail, annuel</t>
        </r>
      </text>
    </comment>
  </commentList>
</comments>
</file>

<file path=xl/comments2.xml><?xml version="1.0" encoding="utf-8"?>
<comments xmlns="http://schemas.openxmlformats.org/spreadsheetml/2006/main">
  <authors>
    <author>Bruchez Jean-Paul</author>
    <author>Hans-Peter Schweizer</author>
  </authors>
  <commentList>
    <comment ref="F1" authorId="0" shapeId="0">
      <text>
        <r>
          <rPr>
            <b/>
            <sz val="9"/>
            <color indexed="81"/>
            <rFont val="Segoe UI"/>
            <family val="2"/>
          </rPr>
          <t>Matériel d'installation pour moyennes et grandes commandes</t>
        </r>
        <r>
          <rPr>
            <sz val="9"/>
            <color indexed="81"/>
            <rFont val="Segoe UI"/>
            <family val="2"/>
          </rPr>
          <t xml:space="preserve">
Le matériel attribué à un objet/de chantier est généralement livré sur le chantier, mais parfois aussi à l'entreprise (attribué à un objet), en mode transit, car il est déjà identifié et emballé pour sa destination. 
</t>
        </r>
      </text>
    </comment>
    <comment ref="G1" authorId="0" shapeId="0">
      <text>
        <r>
          <rPr>
            <b/>
            <sz val="9"/>
            <color indexed="81"/>
            <rFont val="Segoe UI"/>
            <family val="2"/>
          </rPr>
          <t>Matériel d'installation pour les petites commandes et les monteurs de service.</t>
        </r>
        <r>
          <rPr>
            <sz val="9"/>
            <color indexed="81"/>
            <rFont val="Segoe UI"/>
            <family val="2"/>
          </rPr>
          <t xml:space="preserve">
Le matériel de stock est généralement disponible dans l'entrepôt (stock propre) de l'entreprise ou dans les véhicules de service pour les travaux occasionnels.
</t>
        </r>
      </text>
    </comment>
    <comment ref="A3" authorId="1" shapeId="0">
      <text>
        <r>
          <rPr>
            <b/>
            <sz val="8"/>
            <color indexed="81"/>
            <rFont val="Arial"/>
            <family val="2"/>
          </rPr>
          <t xml:space="preserve">Manuel de formation, sous 4.1.3
</t>
        </r>
        <r>
          <rPr>
            <sz val="8"/>
            <color indexed="81"/>
            <rFont val="Arial"/>
            <family val="2"/>
          </rPr>
          <t xml:space="preserve">En complément au prix d'achat net du matériel, chaque entreprise doit faire face à des charges diverses, en particulier :
- Frais de commande (salaires)
- Financement du stock
- Asurances
- Autres charges pondérées
- Amortissements
- Intérêts
</t>
        </r>
        <r>
          <rPr>
            <b/>
            <sz val="8"/>
            <color indexed="81"/>
            <rFont val="Arial"/>
            <family val="2"/>
          </rPr>
          <t>Chiffres-Clé de la branche sous
"Eléments de calcul"</t>
        </r>
      </text>
    </comment>
    <comment ref="A4" authorId="1" shapeId="0">
      <text>
        <r>
          <rPr>
            <b/>
            <sz val="8"/>
            <color indexed="81"/>
            <rFont val="Arial"/>
            <family val="2"/>
          </rPr>
          <t xml:space="preserve">Manuel de formation, sous 4.1.3
</t>
        </r>
        <r>
          <rPr>
            <sz val="8"/>
            <color indexed="81"/>
            <rFont val="Arial"/>
            <family val="2"/>
          </rPr>
          <t xml:space="preserve">Sur le prix d'achat net du matériel, livré en direct au chantier, les charges sont mineures.
 </t>
        </r>
        <r>
          <rPr>
            <b/>
            <sz val="8"/>
            <color indexed="81"/>
            <rFont val="Arial"/>
            <family val="2"/>
          </rPr>
          <t xml:space="preserve">
Chiffres-Clé de la branche sous
"Eléments de calcul"
</t>
        </r>
      </text>
    </comment>
    <comment ref="A6" authorId="1" shapeId="0">
      <text>
        <r>
          <rPr>
            <b/>
            <sz val="8"/>
            <color indexed="81"/>
            <rFont val="Arial"/>
            <family val="2"/>
          </rPr>
          <t xml:space="preserve">Manuel de formation, sous 4.1.4
</t>
        </r>
        <r>
          <rPr>
            <sz val="8"/>
            <color indexed="81"/>
            <rFont val="Arial"/>
            <family val="2"/>
          </rPr>
          <t>Les charges d'administration et de vente (CAV) représentent les frais généraux non attribuables directement à une prestation.</t>
        </r>
        <r>
          <rPr>
            <b/>
            <sz val="8"/>
            <color indexed="81"/>
            <rFont val="Arial"/>
            <family val="2"/>
          </rPr>
          <t xml:space="preserve">
</t>
        </r>
        <r>
          <rPr>
            <sz val="8"/>
            <color indexed="81"/>
            <rFont val="Arial"/>
            <family val="2"/>
          </rPr>
          <t xml:space="preserve">Ces charges sont engendrées principalement par l'administration de l'entreprise.
</t>
        </r>
        <r>
          <rPr>
            <b/>
            <sz val="8"/>
            <color indexed="81"/>
            <rFont val="Arial"/>
            <family val="2"/>
          </rPr>
          <t>Chiffres-Clé de la branche sous
"Eléments de calcul"</t>
        </r>
      </text>
    </comment>
    <comment ref="A8" authorId="1" shapeId="0">
      <text>
        <r>
          <rPr>
            <b/>
            <sz val="8"/>
            <color indexed="81"/>
            <rFont val="Arial"/>
            <family val="2"/>
          </rPr>
          <t xml:space="preserve">Manuel de formation, sous 4.1.5
</t>
        </r>
        <r>
          <rPr>
            <sz val="8"/>
            <color indexed="81"/>
            <rFont val="Arial"/>
            <family val="2"/>
          </rPr>
          <t xml:space="preserve">Une entreprise florissante recherche un bénéfice. Il est aussi judicieux d'apprécier la part de risques. 
</t>
        </r>
        <r>
          <rPr>
            <b/>
            <sz val="8"/>
            <color indexed="81"/>
            <rFont val="Arial"/>
            <family val="2"/>
          </rPr>
          <t>Chiffres-Clé de la branche sous
"Eléments de calcul"</t>
        </r>
      </text>
    </comment>
    <comment ref="B14" authorId="1" shapeId="0">
      <text>
        <r>
          <rPr>
            <b/>
            <sz val="8"/>
            <color indexed="81"/>
            <rFont val="Arial"/>
            <family val="2"/>
          </rPr>
          <t>Facteur combiné 1</t>
        </r>
        <r>
          <rPr>
            <sz val="8"/>
            <color indexed="81"/>
            <rFont val="Arial"/>
            <family val="2"/>
          </rPr>
          <t xml:space="preserve">
La plus grande part est du matériel est attribuée à un objet, une faible part provient du stock propre.
</t>
        </r>
        <r>
          <rPr>
            <b/>
            <sz val="8"/>
            <color indexed="81"/>
            <rFont val="Arial"/>
            <family val="2"/>
          </rPr>
          <t xml:space="preserve">
Manuel de formation 4.1.6</t>
        </r>
        <r>
          <rPr>
            <sz val="8"/>
            <color indexed="81"/>
            <rFont val="Arial"/>
            <family val="2"/>
          </rPr>
          <t xml:space="preserve">
</t>
        </r>
        <r>
          <rPr>
            <b/>
            <sz val="8"/>
            <color indexed="81"/>
            <rFont val="Arial"/>
            <family val="2"/>
          </rPr>
          <t xml:space="preserve">
Chiffres-Clé de la branche sous
Eléments de calcul</t>
        </r>
        <r>
          <rPr>
            <sz val="8"/>
            <color indexed="81"/>
            <rFont val="Arial"/>
            <family val="2"/>
          </rPr>
          <t xml:space="preserve">
</t>
        </r>
      </text>
    </comment>
    <comment ref="B17" authorId="1" shapeId="0">
      <text>
        <r>
          <rPr>
            <b/>
            <sz val="8"/>
            <color indexed="81"/>
            <rFont val="Arial"/>
            <family val="2"/>
          </rPr>
          <t>Facteur combiné 2</t>
        </r>
        <r>
          <rPr>
            <sz val="8"/>
            <color indexed="81"/>
            <rFont val="Arial"/>
            <family val="2"/>
          </rPr>
          <t xml:space="preserve">
La plus grande part est du matériel du stock popre, 
une faible part est attribuée à un objet.
</t>
        </r>
        <r>
          <rPr>
            <b/>
            <sz val="8"/>
            <color indexed="81"/>
            <rFont val="Arial"/>
            <family val="2"/>
          </rPr>
          <t>Manuel de formation 4.1.6
Chiffres-Clé de la branche sous
Eléments de calcul</t>
        </r>
        <r>
          <rPr>
            <sz val="8"/>
            <color indexed="81"/>
            <rFont val="Arial"/>
            <family val="2"/>
          </rPr>
          <t xml:space="preserve">
</t>
        </r>
      </text>
    </comment>
  </commentList>
</comments>
</file>

<file path=xl/comments3.xml><?xml version="1.0" encoding="utf-8"?>
<comments xmlns="http://schemas.openxmlformats.org/spreadsheetml/2006/main">
  <authors>
    <author>Hans-Peter Schweizer</author>
    <author>Bruchez Jean-Paul</author>
  </authors>
  <commentList>
    <comment ref="A1" authorId="0" shapeId="0">
      <text>
        <r>
          <rPr>
            <b/>
            <sz val="8"/>
            <color indexed="81"/>
            <rFont val="Arial"/>
            <family val="2"/>
          </rPr>
          <t xml:space="preserve">Instructions relatives à l'utilisation du formulaire "Calcul du prix de vente de l'heure"
Moyennes de la comptabilité salaires:
</t>
        </r>
        <r>
          <rPr>
            <sz val="8"/>
            <color indexed="81"/>
            <rFont val="Arial"/>
            <family val="2"/>
          </rPr>
          <t>Les valeurs sont transférées automatiquement depuis la tabelle" Structure de l'entreprise". Si des données "Salaire horaires" font défaut, elles peuvent être introduite manuellement.</t>
        </r>
        <r>
          <rPr>
            <b/>
            <sz val="8"/>
            <color indexed="81"/>
            <rFont val="Arial"/>
            <family val="2"/>
          </rPr>
          <t xml:space="preserve">
</t>
        </r>
        <r>
          <rPr>
            <sz val="8"/>
            <color indexed="81"/>
            <rFont val="Arial"/>
            <family val="2"/>
          </rPr>
          <t xml:space="preserve">Sources : </t>
        </r>
        <r>
          <rPr>
            <b/>
            <sz val="8"/>
            <color indexed="81"/>
            <rFont val="Arial"/>
            <family val="2"/>
          </rPr>
          <t>Votre propre comptabilité salaires</t>
        </r>
        <r>
          <rPr>
            <sz val="8"/>
            <color indexed="81"/>
            <rFont val="Arial"/>
            <family val="2"/>
          </rPr>
          <t xml:space="preserve">
</t>
        </r>
        <r>
          <rPr>
            <b/>
            <sz val="8"/>
            <color indexed="81"/>
            <rFont val="Arial"/>
            <family val="2"/>
          </rPr>
          <t xml:space="preserve">
Suppléments:
</t>
        </r>
        <r>
          <rPr>
            <sz val="8"/>
            <color indexed="81"/>
            <rFont val="Arial"/>
            <family val="2"/>
          </rPr>
          <t xml:space="preserve">On introduit dans les champs verts les valeurs ou % relatifs au CCS, autres charges indirectes, CAV, frais spéciaux et risques et bénéfice.
Sources : </t>
        </r>
        <r>
          <rPr>
            <b/>
            <sz val="8"/>
            <color indexed="81"/>
            <rFont val="Arial"/>
            <family val="2"/>
          </rPr>
          <t xml:space="preserve">Votre comptabilité, ou éventuellement le document Chiffres-clé de la branche
Prix de vente de l'heure  hors TVA:
</t>
        </r>
        <r>
          <rPr>
            <sz val="8"/>
            <color indexed="81"/>
            <rFont val="Arial"/>
            <family val="2"/>
          </rPr>
          <t>Prix, moyen, de vente de l'heure d'installation par catégorie de collaborateurs.</t>
        </r>
        <r>
          <rPr>
            <b/>
            <sz val="8"/>
            <color indexed="81"/>
            <rFont val="Arial"/>
            <family val="2"/>
          </rPr>
          <t xml:space="preserve">
Manuel de formation, sous 6.5.3</t>
        </r>
        <r>
          <rPr>
            <sz val="8"/>
            <color indexed="81"/>
            <rFont val="Arial"/>
            <family val="2"/>
          </rPr>
          <t xml:space="preserve">
</t>
        </r>
      </text>
    </comment>
    <comment ref="B1" authorId="0" shapeId="0">
      <text>
        <r>
          <rPr>
            <b/>
            <sz val="8"/>
            <color indexed="81"/>
            <rFont val="Arial"/>
            <family val="2"/>
          </rPr>
          <t xml:space="preserve">Manuel de formation, sous 4.2
</t>
        </r>
        <r>
          <rPr>
            <sz val="8"/>
            <color indexed="81"/>
            <rFont val="Arial"/>
            <family val="2"/>
          </rPr>
          <t>4.2.6  Charges complémentaires de salaire (CCS)</t>
        </r>
        <r>
          <rPr>
            <b/>
            <sz val="8"/>
            <color indexed="81"/>
            <rFont val="Arial"/>
            <family val="2"/>
          </rPr>
          <t xml:space="preserve">
</t>
        </r>
        <r>
          <rPr>
            <sz val="8"/>
            <color indexed="81"/>
            <rFont val="Arial"/>
            <family val="2"/>
          </rPr>
          <t>4.2.7  Autres charges indirectes
4.2.8 Charges d'administration et de vente (CAV)
4.2.9  Frais spéciaux
4.2.10 Risques et bénéfice</t>
        </r>
        <r>
          <rPr>
            <b/>
            <sz val="8"/>
            <color indexed="81"/>
            <rFont val="Arial"/>
            <family val="2"/>
          </rPr>
          <t xml:space="preserve">
</t>
        </r>
      </text>
    </comment>
    <comment ref="A2" authorId="0" shapeId="0">
      <text>
        <r>
          <rPr>
            <b/>
            <sz val="8"/>
            <color indexed="81"/>
            <rFont val="Arial"/>
            <family val="2"/>
          </rPr>
          <t>Manuel de formation, sous 4.2.5</t>
        </r>
        <r>
          <rPr>
            <sz val="8"/>
            <color indexed="81"/>
            <rFont val="Arial"/>
            <family val="2"/>
          </rPr>
          <t xml:space="preserve">
Est considéré comme salaire moyen le salaire soumis à l'AVS. Sans 13ème salaire ni gratification ou allocations.</t>
        </r>
      </text>
    </comment>
    <comment ref="A3" authorId="0" shapeId="0">
      <text>
        <r>
          <rPr>
            <b/>
            <sz val="8"/>
            <color indexed="81"/>
            <rFont val="Arial"/>
            <family val="2"/>
          </rPr>
          <t xml:space="preserve">Manuel de formation, sous 4.2.6
 </t>
        </r>
        <r>
          <rPr>
            <sz val="8"/>
            <color indexed="81"/>
            <rFont val="Arial"/>
            <family val="2"/>
          </rPr>
          <t xml:space="preserve">
Chaque collaborateur utilise une partie du temps de travail brut pour ses absences, par ex.: 
- Vacances, jours fériés. 
- Service militaire ou civile, PC
- Formation continue (3 jours CCT)
Ces coûts grèvent les CCS, ainsi que
- Charges sociales AVS, AC, SUVA etc.
- 13ème salaire ou gratification
</t>
        </r>
        <r>
          <rPr>
            <b/>
            <sz val="8"/>
            <color indexed="81"/>
            <rFont val="Arial"/>
            <family val="2"/>
          </rPr>
          <t>Chiffre-clé de la branche sous
Eléments de calcul</t>
        </r>
      </text>
    </comment>
    <comment ref="A4" authorId="0" shapeId="0">
      <text>
        <r>
          <rPr>
            <b/>
            <sz val="8"/>
            <color indexed="81"/>
            <rFont val="Arial"/>
            <family val="2"/>
          </rPr>
          <t xml:space="preserve">Manuel de formation, sous 4.2.7
</t>
        </r>
        <r>
          <rPr>
            <sz val="8"/>
            <color indexed="81"/>
            <rFont val="Arial"/>
            <family val="2"/>
          </rPr>
          <t>D'autres charges indirectes s'ajoutent aux prix moyen de l'heure, 
par ex.: 
- Les frais de cours et déplacement 
  pour la formation ou formation
  continue, interne et externe.
- Les frais d'informatique pour le
   bureau technique ou les télématiciens.
On remarque que ces charges sont particulièrement élevées pour les collaborateurs et apprenants du</t>
        </r>
        <r>
          <rPr>
            <b/>
            <sz val="8"/>
            <color indexed="81"/>
            <rFont val="Arial"/>
            <family val="2"/>
          </rPr>
          <t xml:space="preserve"> domaine de la télématique</t>
        </r>
        <r>
          <rPr>
            <sz val="8"/>
            <color indexed="81"/>
            <rFont val="Arial"/>
            <family val="2"/>
          </rPr>
          <t xml:space="preserve">
</t>
        </r>
        <r>
          <rPr>
            <b/>
            <sz val="8"/>
            <color indexed="81"/>
            <rFont val="Arial"/>
            <family val="2"/>
          </rPr>
          <t>Chiffre-clé de la branche sous
Eléments de calcul</t>
        </r>
      </text>
    </comment>
    <comment ref="A6" authorId="0" shapeId="0">
      <text>
        <r>
          <rPr>
            <b/>
            <sz val="8"/>
            <color indexed="81"/>
            <rFont val="Arial"/>
            <family val="2"/>
          </rPr>
          <t>Manuel de formation, sous 4.2.8</t>
        </r>
        <r>
          <rPr>
            <sz val="8"/>
            <color indexed="81"/>
            <rFont val="Arial"/>
            <family val="2"/>
          </rPr>
          <t xml:space="preserve">
De même que pour le matériel, l'administration de l'entreprise engendre des coûts qui grèvent les frais de main-d'œuvre,
par ex.:
-Les salaires du personnel
  administratif.
-Frais pour offres sans suite
</t>
        </r>
        <r>
          <rPr>
            <b/>
            <sz val="8"/>
            <color indexed="81"/>
            <rFont val="Arial"/>
            <family val="2"/>
          </rPr>
          <t>Chiffre-clé de la branche sous
Eléments de calcul</t>
        </r>
      </text>
    </comment>
    <comment ref="A7" authorId="0" shapeId="0">
      <text>
        <r>
          <rPr>
            <b/>
            <sz val="8"/>
            <color indexed="81"/>
            <rFont val="Arial"/>
            <family val="2"/>
          </rPr>
          <t>Manuel de formation, sous 4.2.9</t>
        </r>
        <r>
          <rPr>
            <sz val="8"/>
            <color indexed="81"/>
            <rFont val="Arial"/>
            <family val="2"/>
          </rPr>
          <t xml:space="preserve">
Le prix de revient de l'heure d'installation entrant dans la composition du prix d'un article de prestation inclu les frais spéciaux.
Lors de travaux en régie, ses frais apparaissent clairement sur les factures.
On discerne en particulier :
- Les frais de subsistance du personnel,
  directement attribuables.
- Les frais de déplacement, directement
  attribuables
</t>
        </r>
        <r>
          <rPr>
            <b/>
            <sz val="8"/>
            <color indexed="81"/>
            <rFont val="Arial"/>
            <family val="2"/>
          </rPr>
          <t>Chiffre-clé de la branche sous
Eléments de calcul</t>
        </r>
      </text>
    </comment>
    <comment ref="A9" authorId="0" shapeId="0">
      <text>
        <r>
          <rPr>
            <b/>
            <sz val="8"/>
            <color indexed="81"/>
            <rFont val="Arial"/>
            <family val="2"/>
          </rPr>
          <t>Manuel de formation, sous 4.2.10</t>
        </r>
        <r>
          <rPr>
            <sz val="8"/>
            <color indexed="81"/>
            <rFont val="Arial"/>
            <family val="2"/>
          </rPr>
          <t xml:space="preserve">
Une entreprise florissante recherche un bénéfice. Il est aussi judicieux d'apprécier la part de risques. 
En particulier :
- Erreur de calcul de prix
- Travaux de garantie
</t>
        </r>
        <r>
          <rPr>
            <b/>
            <sz val="8"/>
            <color indexed="81"/>
            <rFont val="Arial"/>
            <family val="2"/>
          </rPr>
          <t>Chiffre-clé de la branche sous
"Eléments de calcu</t>
        </r>
        <r>
          <rPr>
            <sz val="8"/>
            <color indexed="81"/>
            <rFont val="Arial"/>
            <family val="2"/>
          </rPr>
          <t>l</t>
        </r>
        <r>
          <rPr>
            <b/>
            <sz val="8"/>
            <color indexed="81"/>
            <rFont val="Arial"/>
            <family val="2"/>
          </rPr>
          <t>"</t>
        </r>
      </text>
    </comment>
    <comment ref="A10" authorId="0" shapeId="0">
      <text>
        <r>
          <rPr>
            <b/>
            <sz val="8"/>
            <color indexed="81"/>
            <rFont val="Arial"/>
            <family val="2"/>
          </rPr>
          <t>Prix de vente de l'heure  hors TVA</t>
        </r>
        <r>
          <rPr>
            <sz val="8"/>
            <color indexed="81"/>
            <rFont val="Arial"/>
            <family val="2"/>
          </rPr>
          <t xml:space="preserve">
Ces valeurs sont les bases du calcul du prix de vente composé de l'heure par genres d'installation.
- La part additionnelle de l'ET C, est tributaire du genre d'installation et du temps déterminé.
</t>
        </r>
        <r>
          <rPr>
            <b/>
            <sz val="8"/>
            <color indexed="81"/>
            <rFont val="Arial"/>
            <family val="2"/>
          </rPr>
          <t>Chiffre-clé de la branche sous
Eléments de calcul</t>
        </r>
      </text>
    </comment>
    <comment ref="A41" authorId="1" shapeId="0">
      <text>
        <r>
          <rPr>
            <b/>
            <sz val="9"/>
            <color indexed="81"/>
            <rFont val="Segoe UI"/>
            <family val="2"/>
          </rPr>
          <t>Bruchez Jean-Paul:</t>
        </r>
        <r>
          <rPr>
            <sz val="9"/>
            <color indexed="81"/>
            <rFont val="Segoe UI"/>
            <family val="2"/>
          </rPr>
          <t xml:space="preserve">
</t>
        </r>
      </text>
    </comment>
  </commentList>
</comments>
</file>

<file path=xl/comments4.xml><?xml version="1.0" encoding="utf-8"?>
<comments xmlns="http://schemas.openxmlformats.org/spreadsheetml/2006/main">
  <authors>
    <author>Hans-Peter Schweizer</author>
  </authors>
  <commentList>
    <comment ref="A1" authorId="0" shapeId="0">
      <text>
        <r>
          <rPr>
            <b/>
            <sz val="8"/>
            <color indexed="81"/>
            <rFont val="Arial"/>
            <family val="2"/>
          </rPr>
          <t>Instructions relatives à l'utilisation du formulaire " Répartition des collaborateurs et Calcul du prix de vente composé de l'heure"</t>
        </r>
        <r>
          <rPr>
            <sz val="8"/>
            <color indexed="81"/>
            <rFont val="Arial"/>
            <family val="2"/>
          </rPr>
          <t xml:space="preserve">
</t>
        </r>
        <r>
          <rPr>
            <b/>
            <sz val="8"/>
            <color indexed="81"/>
            <rFont val="Arial"/>
            <family val="2"/>
          </rPr>
          <t xml:space="preserve">Nombre de collaborateurs
</t>
        </r>
        <r>
          <rPr>
            <sz val="8"/>
            <color indexed="81"/>
            <rFont val="Arial"/>
            <family val="2"/>
          </rPr>
          <t>Les collaborateurs rattachés aux installations sont répartis en fonction de leur formation et de leurs compétences et activités dans la bonne catégorie.</t>
        </r>
        <r>
          <rPr>
            <b/>
            <sz val="8"/>
            <color indexed="81"/>
            <rFont val="Arial"/>
            <family val="2"/>
          </rPr>
          <t xml:space="preserve"> 
</t>
        </r>
        <r>
          <rPr>
            <sz val="8"/>
            <color indexed="81"/>
            <rFont val="Arial"/>
            <family val="2"/>
          </rPr>
          <t xml:space="preserve">
Dans les champs verts ci-dessous sont introduits le nombre de collaborateurs affectés aux installations. ( Si par exemple le patron, le chef de projet ou le monteur de service sont actifs à 50% dans les travaux de spécialiste, on introduit 0,5 (part) de spécialiste.
</t>
        </r>
        <r>
          <rPr>
            <b/>
            <sz val="8"/>
            <color indexed="81"/>
            <rFont val="Arial"/>
            <family val="2"/>
          </rPr>
          <t>Facteur de présence et activité</t>
        </r>
        <r>
          <rPr>
            <sz val="8"/>
            <color indexed="81"/>
            <rFont val="Arial"/>
            <family val="2"/>
          </rPr>
          <t xml:space="preserve">
En fonction de la situation du collaborateur, celui-ci peut être introduit selon son temps de travail effectif. 
Par ex. On pourrait aussi considéré un collaborateur travaillant à 80% pour une part de 0,8. 
</t>
        </r>
        <r>
          <rPr>
            <b/>
            <sz val="8"/>
            <color indexed="81"/>
            <rFont val="Arial"/>
            <family val="2"/>
          </rPr>
          <t>Manuel de formation, sous 6.5.3</t>
        </r>
        <r>
          <rPr>
            <sz val="8"/>
            <color indexed="81"/>
            <rFont val="Arial"/>
            <family val="2"/>
          </rPr>
          <t xml:space="preserve">
 </t>
        </r>
      </text>
    </comment>
    <comment ref="B1" authorId="0" shapeId="0">
      <text>
        <r>
          <rPr>
            <b/>
            <sz val="8"/>
            <color indexed="81"/>
            <rFont val="Arial"/>
            <family val="2"/>
          </rPr>
          <t xml:space="preserve">Données libres :
</t>
        </r>
        <r>
          <rPr>
            <sz val="8"/>
            <color indexed="81"/>
            <rFont val="Arial"/>
            <family val="2"/>
          </rPr>
          <t>Ce collaborateur n'est pas pris en compte par EIT.swiss pour des travaux d'installation.
Si le chef de projet, dans l'entreprise, est actif dans les travaux d'installation, on introduit son quota.
(Le champ vert ci-dessous est disponible)</t>
        </r>
      </text>
    </comment>
    <comment ref="C1" authorId="0" shapeId="0">
      <text>
        <r>
          <rPr>
            <b/>
            <sz val="8"/>
            <color indexed="81"/>
            <rFont val="Arial"/>
            <family val="2"/>
          </rPr>
          <t xml:space="preserve">Données libres :
</t>
        </r>
        <r>
          <rPr>
            <sz val="8"/>
            <color indexed="81"/>
            <rFont val="Arial"/>
            <family val="2"/>
          </rPr>
          <t>Ce collaborateur n'est pas pris en compte par EIT.swiss pour des travaux d'installation.
Si le conseiller en sécurité, dans l'entreprise, est actif dans les travaux d'installation, on introduit son quota.
(Le champ vert ci-dessous est disponible)</t>
        </r>
      </text>
    </comment>
    <comment ref="H1" authorId="0" shapeId="0">
      <text>
        <r>
          <rPr>
            <b/>
            <sz val="8"/>
            <color indexed="81"/>
            <rFont val="Arial"/>
            <family val="2"/>
          </rPr>
          <t xml:space="preserve">Données libres :
</t>
        </r>
        <r>
          <rPr>
            <sz val="8"/>
            <color indexed="81"/>
            <rFont val="Arial"/>
            <family val="2"/>
          </rPr>
          <t>Ce collaborateur n'est pas pris en compte par EIT.swiss pour des travaux d'installation.
Si le planificateur-électricien, dans l'entreprise, est actif dans les travaux d'installation, on introduit son quota.
(Le champ vert ci-dessous est disponible)</t>
        </r>
      </text>
    </comment>
    <comment ref="K1" authorId="0" shapeId="0">
      <text>
        <r>
          <rPr>
            <b/>
            <sz val="8"/>
            <color indexed="81"/>
            <rFont val="Tahoma"/>
            <family val="2"/>
          </rPr>
          <t xml:space="preserve">Données libres :
</t>
        </r>
        <r>
          <rPr>
            <sz val="8"/>
            <color indexed="81"/>
            <rFont val="Tahoma"/>
            <family val="2"/>
          </rPr>
          <t>Ce collaborateur n'est pas pris en compte par EIT.swiss pour des travaux d'installation.
Si le monteur de service, dans l'entreprise, est actif dans les travaux d'installation, on introduit son quota.
(Le champ vert ci-dessous est disponible)</t>
        </r>
      </text>
    </comment>
    <comment ref="A2" authorId="0" shapeId="0">
      <text>
        <r>
          <rPr>
            <b/>
            <sz val="8"/>
            <color indexed="81"/>
            <rFont val="Arial"/>
            <family val="2"/>
          </rPr>
          <t>Nombres de collaborateurs</t>
        </r>
        <r>
          <rPr>
            <sz val="8"/>
            <color indexed="81"/>
            <rFont val="Arial"/>
            <family val="2"/>
          </rPr>
          <t xml:space="preserve">
Le nombre de collaborateurs, par catégories est introduit dans les champs verts annexes. 
</t>
        </r>
        <r>
          <rPr>
            <b/>
            <sz val="8"/>
            <color indexed="81"/>
            <rFont val="Arial"/>
            <family val="2"/>
          </rPr>
          <t>Manuel de formation, sous 6.5.3</t>
        </r>
        <r>
          <rPr>
            <sz val="8"/>
            <color indexed="81"/>
            <rFont val="Arial"/>
            <family val="2"/>
          </rPr>
          <t xml:space="preserve">
</t>
        </r>
      </text>
    </comment>
    <comment ref="A4" authorId="0" shapeId="0">
      <text>
        <r>
          <rPr>
            <b/>
            <sz val="8"/>
            <color indexed="81"/>
            <rFont val="Arial"/>
            <family val="2"/>
          </rPr>
          <t xml:space="preserve">Instructions relatives à l'utilisation du formulaire 
"Répartition des collaborateurs" : </t>
        </r>
        <r>
          <rPr>
            <sz val="8"/>
            <color indexed="81"/>
            <rFont val="Arial"/>
            <family val="2"/>
          </rPr>
          <t xml:space="preserve">
</t>
        </r>
        <r>
          <rPr>
            <b/>
            <sz val="8"/>
            <color indexed="81"/>
            <rFont val="Arial"/>
            <family val="2"/>
          </rPr>
          <t>Répartition des catégories de collaborateurs</t>
        </r>
        <r>
          <rPr>
            <sz val="8"/>
            <color indexed="81"/>
            <rFont val="Arial"/>
            <family val="2"/>
          </rPr>
          <t xml:space="preserve">
On introduit les % d'activité des différentes catégories de collaborateurs, dans les champs verts des genres d'installation. Le total par catégorie doit atteindre 100%. Si ce n'est pas le cas, la colonne est à vérifier
</t>
        </r>
        <r>
          <rPr>
            <b/>
            <sz val="8"/>
            <color indexed="81"/>
            <rFont val="Arial"/>
            <family val="2"/>
          </rPr>
          <t>Soyez attentif aux réflexions suivantes :</t>
        </r>
        <r>
          <rPr>
            <sz val="8"/>
            <color indexed="81"/>
            <rFont val="Arial"/>
            <family val="2"/>
          </rPr>
          <t xml:space="preserve">
• Effectivement, la répartition des collaborateurs dans les différents genres d'installation peut s'effectuer une seule fois par année, selon l'effectif réel du personnel.
• Faire cette répartition pour un seul objet est vivement déconseillée. Car il est fort possible que les collaborateurs pris en compte à cet instant, ne seront plus disponibles, pour le chantier en question, à cause de maladie, accident ou vacances. Ceci impliquerait une remise en question et un besoin de compensation dans les calculations d'autres futurs objets. 
</t>
        </r>
        <r>
          <rPr>
            <b/>
            <sz val="8"/>
            <color indexed="81"/>
            <rFont val="Arial"/>
            <family val="2"/>
          </rPr>
          <t>Source : Man. Paragr. 6.5.3 3ème étape</t>
        </r>
        <r>
          <rPr>
            <sz val="8"/>
            <color indexed="81"/>
            <rFont val="Arial"/>
            <family val="2"/>
          </rPr>
          <t xml:space="preserve">
</t>
        </r>
      </text>
    </comment>
    <comment ref="A5" authorId="0" shapeId="0">
      <text>
        <r>
          <rPr>
            <b/>
            <sz val="8"/>
            <color indexed="81"/>
            <rFont val="Arial"/>
            <family val="2"/>
          </rPr>
          <t xml:space="preserve">Manuel de formation, sous 6.5.1
</t>
        </r>
        <r>
          <rPr>
            <sz val="8"/>
            <color indexed="81"/>
            <rFont val="Arial"/>
            <family val="2"/>
          </rPr>
          <t xml:space="preserve">Par installation simple on entend
par ex. :
- Montage de tube ENC ou AP
- Percements et fraisages
- Montage de canaux d’installation,
  chemin à câbles etc. 
- Montage de boîtes d’encastrement 
  etc.
</t>
        </r>
      </text>
    </comment>
    <comment ref="A6" authorId="0" shapeId="0">
      <text>
        <r>
          <rPr>
            <b/>
            <sz val="8"/>
            <color indexed="81"/>
            <rFont val="Arial"/>
            <family val="2"/>
          </rPr>
          <t xml:space="preserve">Manuel de formation, sous 6.5.1
</t>
        </r>
        <r>
          <rPr>
            <sz val="8"/>
            <color indexed="81"/>
            <rFont val="Arial"/>
            <family val="2"/>
          </rPr>
          <t xml:space="preserve">Par installation normale on entend
 par ex. :
- Tirage de fils et câbles
- Montage et raccordement de boîtes
  de dérivation
- Montage et raccordement 
  d’interrupteurs et prises
- Construction d’ensemble
  d’appareillage, montage et 
  raccordement d’appareils de 
  protection, etc. </t>
        </r>
      </text>
    </comment>
    <comment ref="A7" authorId="0" shapeId="0">
      <text>
        <r>
          <rPr>
            <b/>
            <sz val="8"/>
            <color indexed="81"/>
            <rFont val="Arial"/>
            <family val="2"/>
          </rPr>
          <t xml:space="preserve">Manuel de formation, sous 6.5.1
</t>
        </r>
        <r>
          <rPr>
            <sz val="8"/>
            <color indexed="81"/>
            <rFont val="Arial"/>
            <family val="2"/>
          </rPr>
          <t xml:space="preserve">Par installation exigeante on entend
 par ex. :
- Programmation d’interrupteur horaire
  digital etc. 
- Contrôle de fonctionnement et mise
  en service d’installations et 
  équipements importants etc. 
</t>
        </r>
      </text>
    </comment>
    <comment ref="A8" authorId="0" shapeId="0">
      <text>
        <r>
          <rPr>
            <b/>
            <sz val="8"/>
            <color indexed="81"/>
            <rFont val="Arial"/>
            <family val="2"/>
          </rPr>
          <t xml:space="preserve">Manuel de formation, sous 6.5.1
</t>
        </r>
        <r>
          <rPr>
            <sz val="8"/>
            <color indexed="81"/>
            <rFont val="Arial"/>
            <family val="2"/>
          </rPr>
          <t>Les travaux de spécialiste nécessitent des connaissances particulières, ces travaux sont par ex. :
- Planification et programmation
  d’automates
- Planification et mise en service
  d’installations BUS
- Installation de réseaux FO
- Programmation de PBX</t>
        </r>
      </text>
    </comment>
    <comment ref="A9" authorId="0" shapeId="0">
      <text>
        <r>
          <rPr>
            <b/>
            <sz val="8"/>
            <color indexed="81"/>
            <rFont val="Arial"/>
            <family val="2"/>
          </rPr>
          <t>Non attribué :</t>
        </r>
        <r>
          <rPr>
            <sz val="8"/>
            <color indexed="81"/>
            <rFont val="Arial"/>
            <family val="2"/>
          </rPr>
          <t xml:space="preserve">
La répartition des collaborateurs, par genres d'installation, doit atteindre, par catégorie, le 100%.
</t>
        </r>
        <r>
          <rPr>
            <b/>
            <sz val="8"/>
            <color indexed="81"/>
            <rFont val="Arial"/>
            <family val="2"/>
          </rPr>
          <t>Les pourcentages non équilibrés sont à corriger.</t>
        </r>
      </text>
    </comment>
    <comment ref="A12" authorId="0" shapeId="0">
      <text>
        <r>
          <rPr>
            <b/>
            <sz val="8"/>
            <color indexed="81"/>
            <rFont val="Tahoma"/>
            <family val="2"/>
          </rPr>
          <t>Résultats : Capacité
Résultats :  "Structure propre"</t>
        </r>
        <r>
          <rPr>
            <sz val="8"/>
            <color indexed="81"/>
            <rFont val="Tahoma"/>
            <family val="2"/>
          </rPr>
          <t xml:space="preserve">
Le programme calcul à partir de la tabelle "Répartition des collaborateurs", le nombre de collaborateurs par genre d'installation. 
</t>
        </r>
        <r>
          <rPr>
            <b/>
            <sz val="8"/>
            <color indexed="81"/>
            <rFont val="Tahoma"/>
            <family val="2"/>
          </rPr>
          <t xml:space="preserve">Variations :
</t>
        </r>
        <r>
          <rPr>
            <sz val="8"/>
            <color indexed="81"/>
            <rFont val="Tahoma"/>
            <family val="2"/>
          </rPr>
          <t xml:space="preserve">Les variations par rapport à la structure EIT.swiss sont à analyser.
</t>
        </r>
        <r>
          <rPr>
            <b/>
            <sz val="8"/>
            <color indexed="81"/>
            <rFont val="Tahoma"/>
            <family val="2"/>
          </rPr>
          <t xml:space="preserve">Structure EIT.swiss
</t>
        </r>
        <r>
          <rPr>
            <sz val="8"/>
            <color indexed="81"/>
            <rFont val="Tahoma"/>
            <family val="2"/>
          </rPr>
          <t xml:space="preserve">La structure EIT.swiss se base sur les consommations de matériel dans le secteur des installations électriques.
  </t>
        </r>
        <r>
          <rPr>
            <b/>
            <sz val="8"/>
            <color indexed="81"/>
            <rFont val="Tahoma"/>
            <family val="2"/>
          </rPr>
          <t xml:space="preserve">
Manuel de formation, sous 6.5.3 4ème étape</t>
        </r>
        <r>
          <rPr>
            <sz val="8"/>
            <color indexed="81"/>
            <rFont val="Tahoma"/>
            <family val="2"/>
          </rPr>
          <t xml:space="preserve">
</t>
        </r>
      </text>
    </comment>
    <comment ref="A20" authorId="0" shapeId="0">
      <text>
        <r>
          <rPr>
            <b/>
            <sz val="8"/>
            <color indexed="81"/>
            <rFont val="Arial"/>
            <family val="2"/>
          </rPr>
          <t xml:space="preserve">Résultats : Prix de vente composé de l'heure par genres d'installation
Prix de l'heure d'installation
</t>
        </r>
        <r>
          <rPr>
            <sz val="8"/>
            <color indexed="81"/>
            <rFont val="Arial"/>
            <family val="2"/>
          </rPr>
          <t xml:space="preserve">Source : Tabelle étape 1 </t>
        </r>
        <r>
          <rPr>
            <b/>
            <sz val="8"/>
            <color indexed="81"/>
            <rFont val="Arial"/>
            <family val="2"/>
          </rPr>
          <t>Calcul du prix de vente de l'heure</t>
        </r>
        <r>
          <rPr>
            <sz val="8"/>
            <color indexed="81"/>
            <rFont val="Arial"/>
            <family val="2"/>
          </rPr>
          <t xml:space="preserve">
</t>
        </r>
      </text>
    </comment>
    <comment ref="Q20" authorId="0" shapeId="0">
      <text>
        <r>
          <rPr>
            <b/>
            <sz val="8"/>
            <color indexed="81"/>
            <rFont val="Arial"/>
            <family val="2"/>
          </rPr>
          <t>Mes prix composés</t>
        </r>
        <r>
          <rPr>
            <sz val="8"/>
            <color indexed="81"/>
            <rFont val="Arial"/>
            <family val="2"/>
          </rPr>
          <t xml:space="preserve">
Ces prix personnels par genres d'installation, sont à introduire dans les programmes de calcul-électro.
De cette façon on obtient ses propres prix pour les offres et la facturation.
</t>
        </r>
        <r>
          <rPr>
            <b/>
            <sz val="8"/>
            <color indexed="81"/>
            <rFont val="Arial"/>
            <family val="2"/>
          </rPr>
          <t>Transfert dans programme de calcul-électro.</t>
        </r>
        <r>
          <rPr>
            <sz val="8"/>
            <color indexed="81"/>
            <rFont val="Arial"/>
            <family val="2"/>
          </rPr>
          <t xml:space="preserve">
</t>
        </r>
      </text>
    </comment>
  </commentList>
</comments>
</file>

<file path=xl/comments5.xml><?xml version="1.0" encoding="utf-8"?>
<comments xmlns="http://schemas.openxmlformats.org/spreadsheetml/2006/main">
  <authors>
    <author>Hans-Peter Schweizer</author>
  </authors>
  <commentList>
    <comment ref="A1" authorId="0" shapeId="0">
      <text>
        <r>
          <rPr>
            <b/>
            <sz val="8"/>
            <color indexed="81"/>
            <rFont val="Arial"/>
            <family val="2"/>
          </rPr>
          <t xml:space="preserve">Instructions relatives à l'utilisation du formulaire "Calcul du prix de vente de l'heure de régie" :
</t>
        </r>
        <r>
          <rPr>
            <sz val="8"/>
            <color indexed="81"/>
            <rFont val="Arial"/>
            <family val="2"/>
          </rPr>
          <t>Les valeurs affichées proviennent du formulaire "</t>
        </r>
        <r>
          <rPr>
            <b/>
            <sz val="8"/>
            <color indexed="81"/>
            <rFont val="Arial"/>
            <family val="2"/>
          </rPr>
          <t>Calcul du prix de vente de l'heure".</t>
        </r>
        <r>
          <rPr>
            <sz val="8"/>
            <color indexed="81"/>
            <rFont val="Arial"/>
            <family val="2"/>
          </rPr>
          <t xml:space="preserve">
</t>
        </r>
        <r>
          <rPr>
            <sz val="8"/>
            <color indexed="10"/>
            <rFont val="Arial"/>
            <family val="2"/>
          </rPr>
          <t xml:space="preserve">
</t>
        </r>
        <r>
          <rPr>
            <sz val="8"/>
            <color indexed="81"/>
            <rFont val="Arial"/>
            <family val="2"/>
          </rPr>
          <t xml:space="preserve">Exceptions: </t>
        </r>
        <r>
          <rPr>
            <b/>
            <sz val="8"/>
            <color indexed="81"/>
            <rFont val="Arial"/>
            <family val="2"/>
          </rPr>
          <t>Les frais spéciaux.</t>
        </r>
        <r>
          <rPr>
            <sz val="8"/>
            <color indexed="81"/>
            <rFont val="Arial"/>
            <family val="2"/>
          </rPr>
          <t xml:space="preserve">
Sources: </t>
        </r>
        <r>
          <rPr>
            <b/>
            <sz val="8"/>
            <color indexed="81"/>
            <rFont val="Arial"/>
            <family val="2"/>
          </rPr>
          <t xml:space="preserve">Propres données comptable /enquête sur les salaires de EIT.swiss ou Chiffres-clé de la branche
Prix de revient heures de  régie avant TVA:
</t>
        </r>
        <r>
          <rPr>
            <sz val="8"/>
            <color indexed="81"/>
            <rFont val="Arial"/>
            <family val="2"/>
          </rPr>
          <t xml:space="preserve">Au prix de l'heure de régie s'ajoute "la part ET" provenant de la tabelle "Détermination du facteur ET C". Elle se calcule sur la base du prix de revient de l'heure de " l'électricien chef de projet "
</t>
        </r>
        <r>
          <rPr>
            <b/>
            <sz val="8"/>
            <color indexed="81"/>
            <rFont val="Arial"/>
            <family val="2"/>
          </rPr>
          <t xml:space="preserve">
Manuel de formation, sous 6.5.3</t>
        </r>
      </text>
    </comment>
    <comment ref="A2" authorId="0" shapeId="0">
      <text>
        <r>
          <rPr>
            <b/>
            <sz val="8"/>
            <color indexed="81"/>
            <rFont val="Arial"/>
            <family val="2"/>
          </rPr>
          <t xml:space="preserve">Manuel de formation, sous 4.2.5
</t>
        </r>
        <r>
          <rPr>
            <sz val="8"/>
            <color indexed="81"/>
            <rFont val="Arial"/>
            <family val="2"/>
          </rPr>
          <t>Est considéré comme salaire moyen le salaire soumis à l'AVS. Sans 13ème salaire ni gratification ou allocations</t>
        </r>
        <r>
          <rPr>
            <b/>
            <sz val="8"/>
            <color indexed="81"/>
            <rFont val="Arial"/>
            <family val="2"/>
          </rPr>
          <t xml:space="preserve">.
</t>
        </r>
        <r>
          <rPr>
            <sz val="8"/>
            <color indexed="81"/>
            <rFont val="Arial"/>
            <family val="2"/>
          </rPr>
          <t xml:space="preserve">Le prix de l'heure se calcule comme suit :
</t>
        </r>
        <r>
          <rPr>
            <b/>
            <sz val="8"/>
            <color indexed="81"/>
            <rFont val="Arial"/>
            <family val="2"/>
          </rPr>
          <t>Salaire mensuel x 12 / Total brut des heures annuelles.</t>
        </r>
      </text>
    </comment>
    <comment ref="A7" authorId="0" shapeId="0">
      <text>
        <r>
          <rPr>
            <b/>
            <sz val="8"/>
            <color indexed="81"/>
            <rFont val="Arial"/>
            <family val="2"/>
          </rPr>
          <t xml:space="preserve">Manuel de formation, sous 4.2.11-12
</t>
        </r>
        <r>
          <rPr>
            <sz val="8"/>
            <color indexed="81"/>
            <rFont val="Arial"/>
            <family val="2"/>
          </rPr>
          <t xml:space="preserve">- Du fait que les frais spéciaux sont
  détaillés sur la facture, le calcul du
  prix de l’heure de régie ne les inclus
  pas.
</t>
        </r>
      </text>
    </comment>
    <comment ref="A12" authorId="0" shapeId="0">
      <text>
        <r>
          <rPr>
            <b/>
            <sz val="8"/>
            <color indexed="81"/>
            <rFont val="Arial"/>
            <family val="2"/>
          </rPr>
          <t xml:space="preserve">Manuel de formation, sous 4.2.11-12
</t>
        </r>
        <r>
          <rPr>
            <sz val="8"/>
            <color indexed="81"/>
            <rFont val="Arial"/>
            <family val="2"/>
          </rPr>
          <t xml:space="preserve">
- Dans le prix de l’heure de régie, une
  part pour l’élaboration technique C
  (ET C) est comptée. 
</t>
        </r>
        <r>
          <rPr>
            <b/>
            <sz val="8"/>
            <color indexed="81"/>
            <rFont val="Arial"/>
            <family val="2"/>
          </rPr>
          <t xml:space="preserve">Exception : "Chef de projet" </t>
        </r>
      </text>
    </comment>
  </commentList>
</comments>
</file>

<file path=xl/comments6.xml><?xml version="1.0" encoding="utf-8"?>
<comments xmlns="http://schemas.openxmlformats.org/spreadsheetml/2006/main">
  <authors>
    <author>Hans-Peter Schweizer</author>
  </authors>
  <commentList>
    <comment ref="A3" authorId="0" shapeId="0">
      <text>
        <r>
          <rPr>
            <b/>
            <sz val="8"/>
            <color indexed="81"/>
            <rFont val="Arial"/>
            <family val="2"/>
          </rPr>
          <t xml:space="preserve">Manuel de formation, sous 4.3
</t>
        </r>
        <r>
          <rPr>
            <sz val="8"/>
            <color indexed="81"/>
            <rFont val="Arial"/>
            <family val="2"/>
          </rPr>
          <t xml:space="preserve">Le manuel de calcul inclu pour les quatre genres d’installation un
supplément variable pour l’ET C.
</t>
        </r>
        <r>
          <rPr>
            <b/>
            <sz val="8"/>
            <color indexed="81"/>
            <rFont val="Arial"/>
            <family val="2"/>
          </rPr>
          <t xml:space="preserve">
Manuel de formation, sous  6.5.5</t>
        </r>
        <r>
          <rPr>
            <sz val="8"/>
            <color indexed="81"/>
            <rFont val="Arial"/>
            <family val="2"/>
          </rPr>
          <t xml:space="preserve">
</t>
        </r>
        <r>
          <rPr>
            <b/>
            <sz val="8"/>
            <color indexed="81"/>
            <rFont val="Arial"/>
            <family val="2"/>
          </rPr>
          <t xml:space="preserve"> </t>
        </r>
      </text>
    </comment>
    <comment ref="B3" authorId="0" shapeId="0">
      <text>
        <r>
          <rPr>
            <b/>
            <sz val="8"/>
            <color indexed="81"/>
            <rFont val="Arial"/>
            <family val="2"/>
          </rPr>
          <t xml:space="preserve">Manuel de formation, sous 4.3.2
</t>
        </r>
        <r>
          <rPr>
            <sz val="8"/>
            <color indexed="81"/>
            <rFont val="Arial"/>
            <family val="2"/>
          </rPr>
          <t>Par ex. :</t>
        </r>
        <r>
          <rPr>
            <b/>
            <sz val="8"/>
            <color indexed="81"/>
            <rFont val="Arial"/>
            <family val="2"/>
          </rPr>
          <t xml:space="preserve">
</t>
        </r>
        <r>
          <rPr>
            <sz val="8"/>
            <color indexed="81"/>
            <rFont val="Arial"/>
            <family val="2"/>
          </rPr>
          <t>L’entrepreneur-électricien clarifie les conditions d’exécution des installations.
- Il détermine le prix des installations, fait part de
  ses propositions et améliorations (Variantes)
- Il prend connaissance des directives de la
  direction des travaux et planifie avec elle les
  délais. Il fixe avec les fournisseurs les
  conditions et délais de livraison du matériel et
  des équipements.
- Il établit les avis d’installation et demandes de
  raccordement à l’intention des exploitants de
  réseaux.</t>
        </r>
      </text>
    </comment>
    <comment ref="C3" authorId="0" shapeId="0">
      <text>
        <r>
          <rPr>
            <b/>
            <sz val="8"/>
            <color indexed="81"/>
            <rFont val="Arial"/>
            <family val="2"/>
          </rPr>
          <t xml:space="preserve">Manuel de formation, sous 4.3.2
</t>
        </r>
        <r>
          <rPr>
            <sz val="8"/>
            <color indexed="81"/>
            <rFont val="Arial"/>
            <family val="2"/>
          </rPr>
          <t xml:space="preserve">Par ex. :
- L’entrepreneur-électricien gère l’occupation
  des collaborateurs, organise et dirige les
  travaux d’installation, veille au respect des
  normes et à la qualité d’exécution. 
- Il examine les rapports de travail et
  justificatifs de frais.
- Il note les modifications et corrige 
  constamment les ébauches des plans de
  révision.
</t>
        </r>
      </text>
    </comment>
    <comment ref="D3" authorId="0" shapeId="0">
      <text>
        <r>
          <rPr>
            <b/>
            <sz val="8"/>
            <color indexed="81"/>
            <rFont val="Arial"/>
            <family val="2"/>
          </rPr>
          <t xml:space="preserve">Manuel de formation, sous 4.3.2
</t>
        </r>
        <r>
          <rPr>
            <sz val="8"/>
            <color indexed="81"/>
            <rFont val="Arial"/>
            <family val="2"/>
          </rPr>
          <t>Par ex. :</t>
        </r>
        <r>
          <rPr>
            <b/>
            <sz val="8"/>
            <color indexed="81"/>
            <rFont val="Arial"/>
            <family val="2"/>
          </rPr>
          <t xml:space="preserve">
</t>
        </r>
        <r>
          <rPr>
            <sz val="8"/>
            <color indexed="81"/>
            <rFont val="Arial"/>
            <family val="2"/>
          </rPr>
          <t xml:space="preserve">- L’entrepreneur ou ses collaborateurs
  techniques, organisent le métré pour le 
  décompte final.
- Ils facturent les travaux en régie et
  supplémentaires
- Ils exécutent le contrôle initial et ou final
  selon l’OIBT, ainsi que toutes les mesures
  nécessaires à l’élaboration du rapport de
  sécurité (RS).
</t>
        </r>
      </text>
    </comment>
    <comment ref="E3" authorId="0" shapeId="0">
      <text>
        <r>
          <rPr>
            <b/>
            <sz val="8"/>
            <color indexed="81"/>
            <rFont val="Arial"/>
            <family val="2"/>
          </rPr>
          <t xml:space="preserve">Manuel de formation, sous 6.5.5
</t>
        </r>
        <r>
          <rPr>
            <sz val="8"/>
            <color indexed="81"/>
            <rFont val="Arial"/>
            <family val="2"/>
          </rPr>
          <t>- Facteur ET C pour le calcul du 
  supplément ET C
- En principe les travaux auxiliaires à
  la commande sont du ressort de
  l'Electricien Chef de projet</t>
        </r>
        <r>
          <rPr>
            <sz val="8"/>
            <color indexed="81"/>
            <rFont val="Tahoma"/>
            <family val="2"/>
          </rPr>
          <t xml:space="preserve">
</t>
        </r>
      </text>
    </comment>
    <comment ref="F3" authorId="0" shapeId="0">
      <text>
        <r>
          <rPr>
            <b/>
            <sz val="8"/>
            <color indexed="81"/>
            <rFont val="Arial"/>
            <family val="2"/>
          </rPr>
          <t>Structure EIT.swiss</t>
        </r>
        <r>
          <rPr>
            <sz val="8"/>
            <color indexed="81"/>
            <rFont val="Arial"/>
            <family val="2"/>
          </rPr>
          <t xml:space="preserve">
La structure EIT.swiss se base sur les consommations de matériel dans le secteur des installations électriques. 
</t>
        </r>
      </text>
    </comment>
    <comment ref="E8" authorId="0" shapeId="0">
      <text>
        <r>
          <rPr>
            <b/>
            <sz val="8"/>
            <color indexed="81"/>
            <rFont val="Arial"/>
            <family val="2"/>
          </rPr>
          <t>Part de l'ET C pour le prix régie</t>
        </r>
        <r>
          <rPr>
            <sz val="8"/>
            <color indexed="10"/>
            <rFont val="Arial"/>
            <family val="2"/>
          </rPr>
          <t xml:space="preserve">
</t>
        </r>
        <r>
          <rPr>
            <sz val="8"/>
            <color indexed="81"/>
            <rFont val="Arial"/>
            <family val="2"/>
          </rPr>
          <t xml:space="preserve">La moyenne générale de la part ET C est utilisé pour le calcul du supplément ET lors la détermination du prix de vente de l'heure de régie.
Sauf pour "le chef de projet".
Les prix de l'heure de régie incluent tous le supplément par heure.
</t>
        </r>
        <r>
          <rPr>
            <b/>
            <sz val="8"/>
            <color indexed="81"/>
            <rFont val="Arial"/>
            <family val="2"/>
          </rPr>
          <t>Manuel de formation, sous 4.3.3</t>
        </r>
      </text>
    </comment>
  </commentList>
</comments>
</file>

<file path=xl/sharedStrings.xml><?xml version="1.0" encoding="utf-8"?>
<sst xmlns="http://schemas.openxmlformats.org/spreadsheetml/2006/main" count="245" uniqueCount="205">
  <si>
    <t>Total</t>
  </si>
  <si>
    <t>Ändern die untenstehende Parameter ist streng verboten</t>
  </si>
  <si>
    <t>Param0</t>
  </si>
  <si>
    <t>Application</t>
  </si>
  <si>
    <t>Param1</t>
  </si>
  <si>
    <t>ShowExpand</t>
  </si>
  <si>
    <t>Param2</t>
  </si>
  <si>
    <t>TreeExpand</t>
  </si>
  <si>
    <t>OLD : NOW IN EACH SHEET (Liste / Baum)</t>
  </si>
  <si>
    <t>Param3</t>
  </si>
  <si>
    <t>ExpandAfter</t>
  </si>
  <si>
    <t>Param4</t>
  </si>
  <si>
    <t>ExpandToLevel</t>
  </si>
  <si>
    <t>Param5</t>
  </si>
  <si>
    <t>sIndent</t>
  </si>
  <si>
    <t>Param6</t>
  </si>
  <si>
    <t>Times New Roman</t>
  </si>
  <si>
    <t>FontNMainLine</t>
  </si>
  <si>
    <t>N = Font Name</t>
  </si>
  <si>
    <t>Param7</t>
  </si>
  <si>
    <t>FontSMainLine</t>
  </si>
  <si>
    <t>S = Font Size</t>
  </si>
  <si>
    <t>Param8</t>
  </si>
  <si>
    <t>FontCMainLine</t>
  </si>
  <si>
    <t>C = Font Color</t>
  </si>
  <si>
    <t>Param9</t>
  </si>
  <si>
    <t>FontBMainLine</t>
  </si>
  <si>
    <t>B = Font Background color</t>
  </si>
  <si>
    <t>Param10</t>
  </si>
  <si>
    <t>FontTMainLine</t>
  </si>
  <si>
    <t>T = Font Style</t>
  </si>
  <si>
    <t>Param11</t>
  </si>
  <si>
    <t>FontNClass</t>
  </si>
  <si>
    <t>Param12</t>
  </si>
  <si>
    <t>FontSClass</t>
  </si>
  <si>
    <t>Param13</t>
  </si>
  <si>
    <t>FontCClass</t>
  </si>
  <si>
    <t>Param14</t>
  </si>
  <si>
    <t>FontBClass</t>
  </si>
  <si>
    <t>Param15</t>
  </si>
  <si>
    <t>FontTClass</t>
  </si>
  <si>
    <t>Param16</t>
  </si>
  <si>
    <t>Arial</t>
  </si>
  <si>
    <t>FontNEbene90</t>
  </si>
  <si>
    <t>Param17</t>
  </si>
  <si>
    <t>FontSEbene90</t>
  </si>
  <si>
    <t>Param18</t>
  </si>
  <si>
    <t>FontCEbene90</t>
  </si>
  <si>
    <t>Param19</t>
  </si>
  <si>
    <t>FontBEbene90</t>
  </si>
  <si>
    <t>Param20</t>
  </si>
  <si>
    <t>FontTEbene90</t>
  </si>
  <si>
    <t>Param21</t>
  </si>
  <si>
    <t>FontNEbene91</t>
  </si>
  <si>
    <t>Param22</t>
  </si>
  <si>
    <t>FontSEbene91</t>
  </si>
  <si>
    <t>Param23</t>
  </si>
  <si>
    <t>FontCEbene91</t>
  </si>
  <si>
    <t>Param24</t>
  </si>
  <si>
    <t>FontBEbene91</t>
  </si>
  <si>
    <t>Param25</t>
  </si>
  <si>
    <t>FontTEbene91</t>
  </si>
  <si>
    <t>Param26</t>
  </si>
  <si>
    <t>FontNEbene0</t>
  </si>
  <si>
    <t>Param27</t>
  </si>
  <si>
    <t>FontSEbene0</t>
  </si>
  <si>
    <t>Param28</t>
  </si>
  <si>
    <t>FontCEbene0</t>
  </si>
  <si>
    <t>Param29</t>
  </si>
  <si>
    <t>FontBEbene0</t>
  </si>
  <si>
    <t>Param30</t>
  </si>
  <si>
    <t>FontTEbene0</t>
  </si>
  <si>
    <t>Param31</t>
  </si>
  <si>
    <t>#,##0.00;[Red]-#,##0.00</t>
  </si>
  <si>
    <t>Number format</t>
  </si>
  <si>
    <t>Analyse</t>
  </si>
  <si>
    <t>Instructions</t>
  </si>
  <si>
    <t>Origines:</t>
  </si>
  <si>
    <t>Les champs en vert sont destinés à la saisie des valeurs propres à votre entreprise.</t>
  </si>
  <si>
    <t>Salaires horaires moyens, par catégorie de personnel.</t>
  </si>
  <si>
    <t>Etat du personnel</t>
  </si>
  <si>
    <t>Répartition des collaborateurs dans les genres d'installation</t>
  </si>
  <si>
    <t>Prendre en compte tous les collaborateurs occupés sur les installations.</t>
  </si>
  <si>
    <t>Saisie en % de la part d'activité de chaque collaborateur dans les différents genres d'intallation.</t>
  </si>
  <si>
    <t>Le total doit être = à 100%</t>
  </si>
  <si>
    <t>Sur la ligne "Non attribué" la valeur doit être = à 0% ; si non la répartition  n'est pas idéale, donc à corriger.</t>
  </si>
  <si>
    <t>Propre structure saisie</t>
  </si>
  <si>
    <t>Structure propre : Le système calcule les parts de collaborateurs par genre d'installation.</t>
  </si>
  <si>
    <t>Contrôle des variations</t>
  </si>
  <si>
    <t>Vos prix horaires composés : Le système calcul les prix horaires moyens par genre d'installation.</t>
  </si>
  <si>
    <t xml:space="preserve">Les prix horaires ne sont pas réalistes, la répartition des collaborateurs par genre d'installation doit être revue. (Etape 3) </t>
  </si>
  <si>
    <t>Tabelle prix de l'heure régie</t>
  </si>
  <si>
    <t>Le système affiche sur la dernière ligne, les prix de l'heure de REGIE par catégorie de collaborateurs.</t>
  </si>
  <si>
    <t xml:space="preserve">Calcul du prix de vente de l'heure de régie   </t>
  </si>
  <si>
    <t>Conseiller en sécurité électrique</t>
  </si>
  <si>
    <t>Installateur-électricien
(CFC)</t>
  </si>
  <si>
    <t>Télématicien
(CFC)</t>
  </si>
  <si>
    <t>Planificateur-électricien
(CFC)</t>
  </si>
  <si>
    <t>Electricien de montage
(CFC)</t>
  </si>
  <si>
    <t>Monteur de service</t>
  </si>
  <si>
    <t>Salaires horaires moyens</t>
  </si>
  <si>
    <t>Tabelle de calcul du prix, moyen, de l'heure, sur la base du salaire mensuel des collaborateurs</t>
  </si>
  <si>
    <t>Salaire mensuel par collaborateur</t>
  </si>
  <si>
    <t>Total des salaires mensuels par catégorie</t>
  </si>
  <si>
    <t>Total des collaborateurs par catégorie</t>
  </si>
  <si>
    <t>Monteur 
(sans CFC)</t>
  </si>
  <si>
    <t>Valeur
en %</t>
  </si>
  <si>
    <t>Prix d'achat</t>
  </si>
  <si>
    <t>Charges indirectes sur le matériel de stock</t>
  </si>
  <si>
    <t>Prix de revient de fabrication</t>
  </si>
  <si>
    <t>Prix de revient</t>
  </si>
  <si>
    <t>Risques et bénéfice</t>
  </si>
  <si>
    <t>Facteur matériel</t>
  </si>
  <si>
    <t>Suppléments</t>
  </si>
  <si>
    <t>Votre comptabilité salaire ou tabelle (Structure de l'entreprise)</t>
  </si>
  <si>
    <t>Autres charges indirectes</t>
  </si>
  <si>
    <t>Frais spéciaux</t>
  </si>
  <si>
    <t>CAV en % du prix de revient
de fabrication</t>
  </si>
  <si>
    <t>Prix de vente de l'heure, hors TVA</t>
  </si>
  <si>
    <t>Etape 2</t>
  </si>
  <si>
    <t>Etape 3</t>
  </si>
  <si>
    <t>Etape 4</t>
  </si>
  <si>
    <t>Etape 5</t>
  </si>
  <si>
    <t>Nombre collaborateurs</t>
  </si>
  <si>
    <t>Installation simple</t>
  </si>
  <si>
    <t>Installation normale</t>
  </si>
  <si>
    <t>Installation exigeante</t>
  </si>
  <si>
    <t>Travaux de spécialiste</t>
  </si>
  <si>
    <t>Non attribué</t>
  </si>
  <si>
    <t>Totaux</t>
  </si>
  <si>
    <t>Stucture propre</t>
  </si>
  <si>
    <t>Variation</t>
  </si>
  <si>
    <t>Mes prix combinés</t>
  </si>
  <si>
    <t>Prix de l'heure d'installation</t>
  </si>
  <si>
    <t>Capacité en %</t>
  </si>
  <si>
    <t>CCS sur Ø-salaires</t>
  </si>
  <si>
    <t>Les frais spéciaux sont facturés en direct</t>
  </si>
  <si>
    <t>Prix de revient heure de régie</t>
  </si>
  <si>
    <t xml:space="preserve">Part ET C </t>
  </si>
  <si>
    <t>Prix de vente de l'heure de régie,
hors TVA</t>
  </si>
  <si>
    <t>Calcul du prix de vente de l'heure de régie</t>
  </si>
  <si>
    <t>Spécialiste</t>
  </si>
  <si>
    <t>Travaux techniques annexes</t>
  </si>
  <si>
    <t>Travaux de spécialistes</t>
  </si>
  <si>
    <t>Installation
 simple</t>
  </si>
  <si>
    <t>Instalation
 normale</t>
  </si>
  <si>
    <t>Moyenne générale</t>
  </si>
  <si>
    <t xml:space="preserve">Vous pouvez ici, avec une maîtrise parfaite, intégrer les valeurs de votre entreprise. </t>
  </si>
  <si>
    <t>Proportions des genres d'installation</t>
  </si>
  <si>
    <t>Proportions adaptées</t>
  </si>
  <si>
    <t>Etape 1</t>
  </si>
  <si>
    <t>Calcul des facteurs sur le matériel</t>
  </si>
  <si>
    <t>Temps brut de travail, annuel</t>
  </si>
  <si>
    <t>Saisie du supplément ET C (Part proportionnelle du salaire horaire du chef de projet)</t>
  </si>
  <si>
    <t>Les données spécifiques (y compris le supplément ET C) sont intégrées automatiquement.</t>
  </si>
  <si>
    <t xml:space="preserve">Saisie des facteurs propres ET C par genres d'installation. </t>
  </si>
  <si>
    <t>Nombre de collaborateurs</t>
  </si>
  <si>
    <t>Comptabilité-salaires</t>
  </si>
  <si>
    <t>Comptabilité-exploitation</t>
  </si>
  <si>
    <t>Saisie du nombre de collaborateurs propre à l'entreprise.</t>
  </si>
  <si>
    <t>Saisie des charges indirectes sur matériel stock, chantier ainsi que CAV, risques et bénéfice.</t>
  </si>
  <si>
    <t>Prix de vente du matériel, hors TVA</t>
  </si>
  <si>
    <t>Administration technique, préparation du travail</t>
  </si>
  <si>
    <t>Conduite du personnel</t>
  </si>
  <si>
    <t>A défaut, selon le document Chiffres-clé de la branche.</t>
  </si>
  <si>
    <t>Charges d'administration et de vente (CAV)</t>
  </si>
  <si>
    <t>Les apprentis peuvent être intégés avec un facteur de présence ou d'activité. 
(Ceci est aussi valable pour des collaborateurs occupant  différentes fonctions)</t>
  </si>
  <si>
    <t>Apprenti 
1er année</t>
  </si>
  <si>
    <t>Apprenti 
2ème année</t>
  </si>
  <si>
    <t>Apprenti 
3ème année</t>
  </si>
  <si>
    <t>Apprenti 
4ème année</t>
  </si>
  <si>
    <t>Valeurs statistiques EIT.swiss</t>
  </si>
  <si>
    <t>Stucture EIT.swiss</t>
  </si>
  <si>
    <t>Saisie des autres charges indirectes, par catégorie de personnel; à défaut, selon le document Chiffres-clé de la branche.</t>
  </si>
  <si>
    <t>Manuel formation 6.5.3</t>
  </si>
  <si>
    <t>Manuel de formation 4.2.12</t>
  </si>
  <si>
    <t>Manuel de formation 4.1.6</t>
  </si>
  <si>
    <t>Manuel de formation 6.5.5</t>
  </si>
  <si>
    <t>Manuel de formation 6.5.3</t>
  </si>
  <si>
    <t>Détermination du facteur ET C pour les 4 genres d'installation</t>
  </si>
  <si>
    <t xml:space="preserve">Calcul des facteurs sur le matériel   </t>
  </si>
  <si>
    <t>Résultats:  Prix combiné de vente de l'heure d'installation</t>
  </si>
  <si>
    <t>Contrôle des variations par rapport à la structure moyenne d'EIT.swiss, éventuelles corrections.</t>
  </si>
  <si>
    <t>Résultats:  Attribution du nombre de collaborateurs aux genres d'installation</t>
  </si>
  <si>
    <t>Les prix de vente moyens, calculés par le système, apparaissent dans le champ : Prix de vente de l'heure hors TVA:</t>
  </si>
  <si>
    <t>Chef de projet</t>
  </si>
  <si>
    <t>Électricien 
chef de chantier</t>
  </si>
  <si>
    <r>
      <rPr>
        <b/>
        <sz val="18"/>
        <rFont val="Calibri"/>
        <family val="2"/>
      </rPr>
      <t xml:space="preserve">Structure de l'entreprise
</t>
    </r>
    <r>
      <rPr>
        <b/>
        <sz val="9"/>
        <rFont val="Calibri"/>
        <family val="2"/>
      </rPr>
      <t xml:space="preserve">
</t>
    </r>
  </si>
  <si>
    <t>Matériel 
attribué à 
un objet / 
de chantier</t>
  </si>
  <si>
    <t>Votre comptabilité salaire ou 
tabelle "Structure de l'entreprise"</t>
  </si>
  <si>
    <t xml:space="preserve">Etape 2  </t>
  </si>
  <si>
    <r>
      <t xml:space="preserve">Analyse:
</t>
    </r>
    <r>
      <rPr>
        <sz val="10"/>
        <rFont val="Calibri"/>
        <family val="2"/>
      </rPr>
      <t>Rapport 
Professionnels / Apprentis</t>
    </r>
  </si>
  <si>
    <r>
      <t xml:space="preserve">La part ET C est calculée à partir </t>
    </r>
    <r>
      <rPr>
        <b/>
        <sz val="10"/>
        <rFont val="Calibri"/>
        <family val="2"/>
      </rPr>
      <t>du prix de vente de l'heure du chef de projet</t>
    </r>
    <r>
      <rPr>
        <sz val="10"/>
        <rFont val="Calibri"/>
        <family val="2"/>
      </rPr>
      <t xml:space="preserve"> 
extrait de la tabelle "Calcul du prix de vente de l'heure"</t>
    </r>
  </si>
  <si>
    <r>
      <t xml:space="preserve">Résultats:  </t>
    </r>
    <r>
      <rPr>
        <b/>
        <sz val="16"/>
        <rFont val="Calibri"/>
        <family val="2"/>
      </rPr>
      <t>Attribution du nombre de collaborateurs aux genres d'installation</t>
    </r>
    <r>
      <rPr>
        <b/>
        <sz val="16"/>
        <rFont val="Arial"/>
        <family val="2"/>
      </rPr>
      <t/>
    </r>
  </si>
  <si>
    <t>Calcul du prix de vente de l'heure d'installation</t>
  </si>
  <si>
    <t>Collaborateurs et prix combinés</t>
  </si>
  <si>
    <t>Inventaire des 
collaborateurs 
et prix combinés</t>
  </si>
  <si>
    <t>Parts ET C</t>
  </si>
  <si>
    <t>Attribué à un objet</t>
  </si>
  <si>
    <t>Stock propre</t>
  </si>
  <si>
    <t>Charges indirectes sur le matériel attribué à un objet</t>
  </si>
  <si>
    <t>Matériel 
en stock</t>
  </si>
  <si>
    <t>Saisie des charges salariales propres,  CCS, CAV, frais spéciaux, risques et bénéfice; à défaut,selon le document 
Chiffres-clé de la branche.</t>
  </si>
  <si>
    <t>Facteur combiné 1 (majorité attribuée à un objet)</t>
  </si>
  <si>
    <t>Facteur combiné 2 (majorité stock propre)</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</si>
</sst>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3" formatCode="_ * #,##0.00_ ;_ * \-#,##0.00_ ;_ * &quot;-&quot;??_ ;_ @_ "/>
    <numFmt numFmtId="164" formatCode="0.0%"/>
    <numFmt numFmtId="165" formatCode="0.000"/>
    <numFmt numFmtId="166" formatCode="_ * #,##0.000_ ;_ * \-#,##0.000_ ;_ * &quot;-&quot;??_ ;_ @_ "/>
    <numFmt numFmtId="167" formatCode="0.00_ ;[Red]\-0.00\ "/>
    <numFmt numFmtId="168" formatCode="0%;[Red]\-0%"/>
    <numFmt numFmtId="169" formatCode="#,##0.00_ ;[Red]\-#,##0.00\ "/>
    <numFmt numFmtId="170" formatCode="#,##0.0%;[Red]\-#,##0.0%;&quot;-&quot;??_ ;_ @_ "/>
    <numFmt numFmtId="171" formatCode="_ * #,##0.00_ ;[Red]_ * \-#,##0.00_ ;_ * &quot;-&quot;?_ ;_ @_ "/>
    <numFmt numFmtId="172" formatCode="0.0\ %\ "/>
    <numFmt numFmtId="173" formatCode="#,##0.0\ %\ ;[Red]\-#,##0.0%;&quot;-&quot;??_ ;_ @_ "/>
    <numFmt numFmtId="174" formatCode="#,##0.0\ %\ ;[Red]\-#,##0.0\ %"/>
    <numFmt numFmtId="175" formatCode="0.00_ ;[Red]\-0.00;&quot;&quot;"/>
    <numFmt numFmtId="176" formatCode="0.00_ ;[Red]\-0.00;&quot;&quot;\ "/>
    <numFmt numFmtId="177" formatCode="0.00_ ;[Red]\-0.00;&quot;&quot;\ \ "/>
    <numFmt numFmtId="178" formatCode="#,##0.0%;[Red]\-#,##0.0%;&quot;&quot;??_ ;_ @_ "/>
    <numFmt numFmtId="179" formatCode="#,##0.0_ ;[Red]\-#,##0.0;&quot;&quot;\ "/>
    <numFmt numFmtId="180" formatCode="_ * #,##0.00_ ;[Red]_ * \-#,##0.00_ ;_ * &quot;&quot;?_ ;_ @_ "/>
    <numFmt numFmtId="181" formatCode="0.000_ ;[Red]\-0.000;&quot;&quot;"/>
    <numFmt numFmtId="182" formatCode="0.00_ ;[Red]\-0.00\ ;&quot;&quot;"/>
    <numFmt numFmtId="183" formatCode="0.0_ ;[Red]\-0.0;&quot;&quot;\ "/>
    <numFmt numFmtId="184" formatCode="0.0\ %"/>
    <numFmt numFmtId="185" formatCode="#,##0.0\ %\ ;[Red]\-#,##0.0\ %\ ;&quot;&quot;??_ ;_ @_ "/>
    <numFmt numFmtId="186" formatCode="#,##0.00\ %\ ;[Red]\-#,##0.00\ %"/>
    <numFmt numFmtId="187" formatCode="\ 0.00\ _ ;[Red]\-\ 0.00\ ;&quot;&quot;"/>
  </numFmts>
  <fonts count="46" x14ac:knownFonts="1">
    <font>
      <sz val="10"/>
      <name val="Arial"/>
    </font>
    <font>
      <sz val="10"/>
      <name val="Arial"/>
      <family val="2"/>
    </font>
    <font>
      <sz val="10"/>
      <name val="Arial"/>
      <family val="2"/>
    </font>
    <font>
      <sz val="8"/>
      <name val="Arial"/>
      <family val="2"/>
    </font>
    <font>
      <b/>
      <sz val="16"/>
      <name val="Times New Roman"/>
      <family val="1"/>
    </font>
    <font>
      <sz val="16"/>
      <name val="Arial"/>
      <family val="2"/>
    </font>
    <font>
      <b/>
      <sz val="16"/>
      <name val="Arial"/>
      <family val="2"/>
    </font>
    <font>
      <b/>
      <sz val="8"/>
      <color indexed="81"/>
      <name val="Arial"/>
      <family val="2"/>
    </font>
    <font>
      <sz val="8"/>
      <color indexed="81"/>
      <name val="Arial"/>
      <family val="2"/>
    </font>
    <font>
      <sz val="8"/>
      <color indexed="81"/>
      <name val="Tahoma"/>
      <family val="2"/>
    </font>
    <font>
      <b/>
      <sz val="8"/>
      <color indexed="81"/>
      <name val="Tahoma"/>
      <family val="2"/>
    </font>
    <font>
      <sz val="8"/>
      <color indexed="10"/>
      <name val="Arial"/>
      <family val="2"/>
    </font>
    <font>
      <b/>
      <sz val="18"/>
      <name val="Calibri"/>
      <family val="2"/>
    </font>
    <font>
      <b/>
      <sz val="9"/>
      <name val="Calibri"/>
      <family val="2"/>
    </font>
    <font>
      <u/>
      <sz val="8"/>
      <color indexed="81"/>
      <name val="Arial"/>
      <family val="2"/>
    </font>
    <font>
      <sz val="10"/>
      <name val="Calibri"/>
      <family val="2"/>
    </font>
    <font>
      <b/>
      <sz val="10"/>
      <name val="Calibri"/>
      <family val="2"/>
    </font>
    <font>
      <sz val="9"/>
      <color indexed="81"/>
      <name val="Segoe UI"/>
      <family val="2"/>
    </font>
    <font>
      <b/>
      <sz val="9"/>
      <color indexed="81"/>
      <name val="Segoe UI"/>
      <family val="2"/>
    </font>
    <font>
      <b/>
      <sz val="14"/>
      <name val="Calibri"/>
      <family val="2"/>
      <scheme val="minor"/>
    </font>
    <font>
      <sz val="10"/>
      <name val="Calibri"/>
      <family val="2"/>
      <scheme val="minor"/>
    </font>
    <font>
      <sz val="20"/>
      <name val="Calibri"/>
      <family val="2"/>
      <scheme val="minor"/>
    </font>
    <font>
      <b/>
      <sz val="10"/>
      <name val="Calibri"/>
      <family val="2"/>
      <scheme val="minor"/>
    </font>
    <font>
      <sz val="8"/>
      <name val="Calibri"/>
      <family val="2"/>
      <scheme val="minor"/>
    </font>
    <font>
      <sz val="9"/>
      <name val="Calibri"/>
      <family val="2"/>
      <scheme val="minor"/>
    </font>
    <font>
      <i/>
      <sz val="8"/>
      <name val="Calibri"/>
      <family val="2"/>
      <scheme val="minor"/>
    </font>
    <font>
      <b/>
      <sz val="20"/>
      <name val="Calibri"/>
      <family val="2"/>
      <scheme val="minor"/>
    </font>
    <font>
      <sz val="14"/>
      <name val="Calibri"/>
      <family val="2"/>
      <scheme val="minor"/>
    </font>
    <font>
      <sz val="12"/>
      <name val="Calibri"/>
      <family val="2"/>
      <scheme val="minor"/>
    </font>
    <font>
      <b/>
      <u/>
      <sz val="9"/>
      <name val="Calibri"/>
      <family val="2"/>
      <scheme val="minor"/>
    </font>
    <font>
      <b/>
      <i/>
      <sz val="9"/>
      <name val="Calibri"/>
      <family val="2"/>
      <scheme val="minor"/>
    </font>
    <font>
      <b/>
      <sz val="16"/>
      <name val="Calibri"/>
      <family val="2"/>
      <scheme val="minor"/>
    </font>
    <font>
      <b/>
      <sz val="9"/>
      <name val="Calibri"/>
      <family val="2"/>
      <scheme val="minor"/>
    </font>
    <font>
      <b/>
      <sz val="11"/>
      <name val="Calibri"/>
      <family val="2"/>
      <scheme val="minor"/>
    </font>
    <font>
      <b/>
      <sz val="8"/>
      <name val="Calibri"/>
      <family val="2"/>
      <scheme val="minor"/>
    </font>
    <font>
      <sz val="16"/>
      <name val="Calibri"/>
      <family val="2"/>
      <scheme val="minor"/>
    </font>
    <font>
      <b/>
      <sz val="18"/>
      <name val="Calibri"/>
      <family val="2"/>
      <scheme val="minor"/>
    </font>
    <font>
      <sz val="4"/>
      <name val="Calibri"/>
      <family val="2"/>
      <scheme val="minor"/>
    </font>
    <font>
      <sz val="22"/>
      <name val="Calibri"/>
      <family val="2"/>
      <scheme val="minor"/>
    </font>
    <font>
      <sz val="8"/>
      <color rgb="FF1FA9B9"/>
      <name val="Calibri"/>
      <family val="2"/>
      <scheme val="minor"/>
    </font>
    <font>
      <sz val="10"/>
      <color rgb="FF1FA9B9"/>
      <name val="Calibri"/>
      <family val="2"/>
      <scheme val="minor"/>
    </font>
    <font>
      <sz val="10"/>
      <color indexed="10"/>
      <name val="Calibri"/>
      <family val="2"/>
      <scheme val="minor"/>
    </font>
    <font>
      <b/>
      <sz val="13"/>
      <color rgb="FF1FA9B9"/>
      <name val="Calibri"/>
      <family val="2"/>
      <scheme val="minor"/>
    </font>
    <font>
      <b/>
      <sz val="14"/>
      <color rgb="FF1FA9B9"/>
      <name val="Calibri"/>
      <family val="2"/>
      <scheme val="minor"/>
    </font>
    <font>
      <b/>
      <sz val="12"/>
      <name val="Calibri"/>
      <family val="2"/>
      <scheme val="minor"/>
    </font>
    <font>
      <b/>
      <sz val="16"/>
      <name val="Calibri"/>
      <family val="2"/>
    </font>
  </fonts>
  <fills count="11">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rgb="FFC8E8D4"/>
        <bgColor indexed="64"/>
      </patternFill>
    </fill>
    <fill>
      <patternFill patternType="solid">
        <fgColor rgb="FFB3E8F6"/>
        <bgColor indexed="64"/>
      </patternFill>
    </fill>
    <fill>
      <patternFill patternType="solid">
        <fgColor theme="0" tint="-0.14999847407452621"/>
        <bgColor indexed="64"/>
      </patternFill>
    </fill>
    <fill>
      <patternFill patternType="solid">
        <fgColor rgb="FFC8E8D4"/>
        <bgColor rgb="FFC8E8D4"/>
      </patternFill>
    </fill>
  </fills>
  <borders count="57">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18">
    <xf numFmtId="0" fontId="0" fillId="0" borderId="0" xfId="0"/>
    <xf numFmtId="0" fontId="2" fillId="0" borderId="0" xfId="0" applyFont="1"/>
    <xf numFmtId="0" fontId="0" fillId="0" borderId="0" xfId="0" applyBorder="1"/>
    <xf numFmtId="0" fontId="4" fillId="0" borderId="0" xfId="0" applyFont="1"/>
    <xf numFmtId="0" fontId="5" fillId="0" borderId="0" xfId="0" applyFont="1"/>
    <xf numFmtId="0" fontId="5" fillId="0" borderId="0" xfId="0" applyFont="1" applyBorder="1"/>
    <xf numFmtId="0" fontId="19" fillId="0" borderId="0" xfId="0" applyFont="1" applyAlignment="1">
      <alignment horizontal="left"/>
    </xf>
    <xf numFmtId="0" fontId="19" fillId="0" borderId="0" xfId="0" applyFont="1" applyBorder="1" applyAlignment="1">
      <alignment horizontal="left"/>
    </xf>
    <xf numFmtId="0" fontId="19" fillId="0" borderId="0" xfId="0" applyFont="1" applyBorder="1" applyAlignment="1">
      <alignment horizontal="left" wrapText="1"/>
    </xf>
    <xf numFmtId="0" fontId="20" fillId="0" borderId="0" xfId="0" applyFont="1" applyAlignment="1"/>
    <xf numFmtId="0" fontId="20" fillId="0" borderId="0" xfId="0" applyFont="1" applyAlignment="1">
      <alignment horizontal="left"/>
    </xf>
    <xf numFmtId="0" fontId="20" fillId="0" borderId="0" xfId="0" applyFont="1" applyFill="1" applyAlignment="1">
      <alignment horizontal="left"/>
    </xf>
    <xf numFmtId="0" fontId="21" fillId="0" borderId="0" xfId="0" applyFont="1" applyFill="1" applyBorder="1" applyAlignment="1" applyProtection="1">
      <alignment vertical="center"/>
    </xf>
    <xf numFmtId="0" fontId="21" fillId="0" borderId="0" xfId="0" applyFont="1" applyBorder="1" applyAlignment="1" applyProtection="1">
      <alignment vertical="center"/>
    </xf>
    <xf numFmtId="175" fontId="22" fillId="0" borderId="1" xfId="0" applyNumberFormat="1" applyFont="1" applyFill="1" applyBorder="1" applyAlignment="1" applyProtection="1">
      <alignment horizontal="right" vertical="center"/>
    </xf>
    <xf numFmtId="175" fontId="22" fillId="0" borderId="2" xfId="0" applyNumberFormat="1" applyFont="1" applyFill="1" applyBorder="1" applyAlignment="1" applyProtection="1">
      <alignment horizontal="right" vertical="center"/>
    </xf>
    <xf numFmtId="175" fontId="22" fillId="0" borderId="3" xfId="0" applyNumberFormat="1" applyFont="1" applyFill="1" applyBorder="1" applyAlignment="1" applyProtection="1">
      <alignment horizontal="right" vertical="center"/>
    </xf>
    <xf numFmtId="0" fontId="23" fillId="0" borderId="0" xfId="0" applyFont="1" applyFill="1" applyProtection="1"/>
    <xf numFmtId="0" fontId="23" fillId="0" borderId="0" xfId="0" applyFont="1" applyProtection="1"/>
    <xf numFmtId="0" fontId="23" fillId="0" borderId="0" xfId="0" applyFont="1" applyAlignment="1" applyProtection="1">
      <alignment vertical="center"/>
    </xf>
    <xf numFmtId="0" fontId="24" fillId="0" borderId="0" xfId="0" applyFont="1" applyFill="1" applyBorder="1" applyAlignment="1" applyProtection="1">
      <alignment horizontal="left" vertical="center" wrapText="1"/>
    </xf>
    <xf numFmtId="175" fontId="22" fillId="0" borderId="0" xfId="0" applyNumberFormat="1" applyFont="1" applyFill="1" applyBorder="1" applyAlignment="1" applyProtection="1">
      <alignment horizontal="right" vertical="center"/>
    </xf>
    <xf numFmtId="176" fontId="22" fillId="0" borderId="0" xfId="0" applyNumberFormat="1" applyFont="1" applyFill="1" applyBorder="1" applyAlignment="1" applyProtection="1">
      <alignment horizontal="right" vertical="center"/>
    </xf>
    <xf numFmtId="0" fontId="23" fillId="0" borderId="0" xfId="0" applyFont="1" applyFill="1" applyAlignment="1" applyProtection="1">
      <alignment vertical="center"/>
    </xf>
    <xf numFmtId="0" fontId="24" fillId="0" borderId="4" xfId="0" applyFont="1" applyFill="1" applyBorder="1" applyAlignment="1" applyProtection="1">
      <alignment horizontal="left" vertical="center" wrapText="1"/>
    </xf>
    <xf numFmtId="0" fontId="24" fillId="0" borderId="5" xfId="0" applyFont="1" applyFill="1" applyBorder="1" applyAlignment="1" applyProtection="1">
      <alignment horizontal="left" vertical="center" wrapText="1"/>
    </xf>
    <xf numFmtId="175" fontId="22" fillId="0" borderId="5" xfId="0" applyNumberFormat="1" applyFont="1" applyFill="1" applyBorder="1" applyAlignment="1" applyProtection="1">
      <alignment horizontal="right" vertical="center"/>
    </xf>
    <xf numFmtId="176" fontId="22" fillId="0" borderId="5" xfId="0" applyNumberFormat="1" applyFont="1" applyFill="1" applyBorder="1" applyAlignment="1" applyProtection="1">
      <alignment horizontal="right" vertical="center"/>
    </xf>
    <xf numFmtId="176" fontId="22" fillId="0" borderId="6" xfId="0" applyNumberFormat="1" applyFont="1" applyFill="1" applyBorder="1" applyAlignment="1" applyProtection="1">
      <alignment horizontal="right" vertical="center"/>
    </xf>
    <xf numFmtId="0" fontId="23" fillId="0" borderId="0" xfId="0" applyFont="1" applyFill="1"/>
    <xf numFmtId="0" fontId="25" fillId="0" borderId="0" xfId="0" applyFont="1" applyFill="1"/>
    <xf numFmtId="0" fontId="25" fillId="0" borderId="0" xfId="0" applyFont="1" applyFill="1" applyAlignment="1" applyProtection="1">
      <alignment vertical="center"/>
    </xf>
    <xf numFmtId="3" fontId="24" fillId="2" borderId="1" xfId="0" applyNumberFormat="1" applyFont="1" applyFill="1" applyBorder="1" applyAlignment="1" applyProtection="1">
      <alignment horizontal="right" vertical="center"/>
    </xf>
    <xf numFmtId="3" fontId="24" fillId="2" borderId="2" xfId="0" applyNumberFormat="1" applyFont="1" applyFill="1" applyBorder="1" applyAlignment="1" applyProtection="1">
      <alignment horizontal="right" vertical="center"/>
    </xf>
    <xf numFmtId="3" fontId="24" fillId="2" borderId="3" xfId="0" applyNumberFormat="1" applyFont="1" applyFill="1" applyBorder="1" applyAlignment="1" applyProtection="1">
      <alignment horizontal="right" vertical="center"/>
    </xf>
    <xf numFmtId="0" fontId="20" fillId="0" borderId="0" xfId="0" applyFont="1" applyFill="1"/>
    <xf numFmtId="0" fontId="20" fillId="0" borderId="0" xfId="0" applyFont="1"/>
    <xf numFmtId="0" fontId="20" fillId="0" borderId="0" xfId="0" applyFont="1" applyFill="1" applyAlignment="1"/>
    <xf numFmtId="177" fontId="20" fillId="0" borderId="0" xfId="0" applyNumberFormat="1" applyFont="1" applyBorder="1" applyAlignment="1" applyProtection="1">
      <alignment horizontal="right" vertical="center"/>
    </xf>
    <xf numFmtId="0" fontId="23" fillId="0" borderId="0" xfId="0" applyFont="1" applyAlignment="1" applyProtection="1">
      <alignment horizontal="left" vertical="center"/>
    </xf>
    <xf numFmtId="0" fontId="23" fillId="0" borderId="0" xfId="0" applyFont="1" applyAlignment="1" applyProtection="1">
      <alignment horizontal="right" vertical="center"/>
    </xf>
    <xf numFmtId="0" fontId="23" fillId="0" borderId="0" xfId="0" applyFont="1" applyBorder="1" applyAlignment="1" applyProtection="1">
      <alignment horizontal="right" vertical="center"/>
    </xf>
    <xf numFmtId="0" fontId="20" fillId="0" borderId="0" xfId="0" applyFont="1" applyAlignment="1">
      <alignment horizontal="right"/>
    </xf>
    <xf numFmtId="0" fontId="20" fillId="0" borderId="0" xfId="0" applyFont="1" applyFill="1" applyBorder="1" applyAlignment="1" applyProtection="1">
      <alignment vertical="center"/>
    </xf>
    <xf numFmtId="0" fontId="20" fillId="0" borderId="0" xfId="0" applyFont="1" applyFill="1" applyAlignment="1" applyProtection="1">
      <alignment vertical="center"/>
    </xf>
    <xf numFmtId="10" fontId="20" fillId="0" borderId="7" xfId="2" applyNumberFormat="1" applyFont="1" applyFill="1" applyBorder="1" applyAlignment="1" applyProtection="1">
      <alignment horizontal="right" vertical="center"/>
    </xf>
    <xf numFmtId="0" fontId="19"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21" fillId="0" borderId="0" xfId="0" applyFont="1" applyFill="1" applyBorder="1" applyAlignment="1" applyProtection="1"/>
    <xf numFmtId="0" fontId="24" fillId="0" borderId="0" xfId="0" applyFont="1" applyFill="1" applyBorder="1" applyAlignment="1" applyProtection="1"/>
    <xf numFmtId="0" fontId="20" fillId="0" borderId="0" xfId="0" applyFont="1" applyFill="1" applyBorder="1" applyAlignment="1" applyProtection="1">
      <alignment horizontal="right"/>
    </xf>
    <xf numFmtId="0" fontId="20" fillId="0" borderId="0" xfId="0" applyFont="1" applyFill="1" applyBorder="1" applyAlignment="1" applyProtection="1"/>
    <xf numFmtId="10" fontId="20" fillId="0" borderId="0" xfId="2" applyNumberFormat="1" applyFont="1" applyFill="1" applyBorder="1" applyAlignment="1" applyProtection="1">
      <alignment horizontal="right"/>
    </xf>
    <xf numFmtId="0" fontId="20" fillId="0" borderId="0" xfId="0" applyFont="1" applyFill="1" applyBorder="1" applyAlignment="1" applyProtection="1">
      <alignment horizontal="center"/>
    </xf>
    <xf numFmtId="0" fontId="28" fillId="0" borderId="0" xfId="0" applyFont="1" applyFill="1" applyAlignment="1" applyProtection="1">
      <alignment vertical="center"/>
    </xf>
    <xf numFmtId="9" fontId="20" fillId="0" borderId="8" xfId="1" applyNumberFormat="1" applyFont="1" applyFill="1" applyBorder="1" applyAlignment="1" applyProtection="1">
      <alignment horizontal="center" vertical="center"/>
    </xf>
    <xf numFmtId="2" fontId="20" fillId="0" borderId="7" xfId="2" applyNumberFormat="1" applyFont="1" applyFill="1" applyBorder="1" applyAlignment="1" applyProtection="1">
      <alignment horizontal="center" vertical="center"/>
    </xf>
    <xf numFmtId="2" fontId="20" fillId="0" borderId="9" xfId="2" applyNumberFormat="1" applyFont="1" applyFill="1" applyBorder="1" applyAlignment="1" applyProtection="1">
      <alignment horizontal="center" vertical="center"/>
    </xf>
    <xf numFmtId="0" fontId="19" fillId="0" borderId="0" xfId="0" applyFont="1" applyFill="1" applyAlignment="1" applyProtection="1">
      <alignment vertical="center"/>
    </xf>
    <xf numFmtId="169" fontId="19" fillId="0" borderId="10" xfId="2" applyNumberFormat="1" applyFont="1" applyFill="1" applyBorder="1" applyAlignment="1" applyProtection="1">
      <alignment horizontal="right" vertical="center"/>
    </xf>
    <xf numFmtId="0" fontId="26" fillId="0" borderId="0" xfId="0" applyFont="1" applyFill="1" applyAlignment="1" applyProtection="1">
      <alignment vertical="center"/>
    </xf>
    <xf numFmtId="0" fontId="24" fillId="0" borderId="0" xfId="0" applyFont="1" applyFill="1" applyAlignment="1" applyProtection="1">
      <alignment vertical="center"/>
    </xf>
    <xf numFmtId="43" fontId="20" fillId="0" borderId="0" xfId="1" applyFont="1" applyFill="1" applyAlignment="1" applyProtection="1">
      <alignment vertical="center"/>
    </xf>
    <xf numFmtId="43" fontId="20" fillId="0" borderId="0" xfId="1" applyFont="1" applyFill="1" applyAlignment="1" applyProtection="1">
      <alignment horizontal="right" vertical="center"/>
    </xf>
    <xf numFmtId="10" fontId="20" fillId="0" borderId="0" xfId="2" applyNumberFormat="1" applyFont="1" applyFill="1" applyAlignment="1" applyProtection="1">
      <alignment horizontal="right" vertical="center"/>
    </xf>
    <xf numFmtId="43" fontId="20" fillId="0" borderId="0" xfId="1" applyFont="1" applyFill="1" applyBorder="1" applyAlignment="1" applyProtection="1">
      <alignment vertical="center"/>
    </xf>
    <xf numFmtId="0" fontId="29" fillId="0" borderId="0" xfId="0" applyFont="1" applyFill="1" applyAlignment="1" applyProtection="1">
      <alignment vertical="center"/>
    </xf>
    <xf numFmtId="0" fontId="24" fillId="0" borderId="0" xfId="0" applyFont="1" applyFill="1" applyAlignment="1" applyProtection="1">
      <alignment horizontal="right" vertical="center"/>
    </xf>
    <xf numFmtId="0" fontId="24" fillId="0" borderId="0" xfId="0" applyFont="1" applyFill="1" applyBorder="1" applyAlignment="1" applyProtection="1">
      <alignment vertical="center"/>
    </xf>
    <xf numFmtId="0" fontId="29" fillId="0" borderId="0" xfId="0" applyFont="1" applyFill="1" applyBorder="1" applyAlignment="1" applyProtection="1">
      <alignment vertical="center"/>
    </xf>
    <xf numFmtId="43" fontId="24" fillId="0" borderId="0" xfId="1" applyFont="1" applyFill="1" applyAlignment="1" applyProtection="1">
      <alignment vertical="center"/>
    </xf>
    <xf numFmtId="43" fontId="24" fillId="0" borderId="0" xfId="1" applyFont="1" applyFill="1" applyAlignment="1" applyProtection="1">
      <alignment horizontal="right" vertical="center"/>
    </xf>
    <xf numFmtId="10" fontId="24" fillId="0" borderId="0" xfId="2" applyNumberFormat="1" applyFont="1" applyFill="1" applyAlignment="1" applyProtection="1">
      <alignment horizontal="right" vertical="center"/>
    </xf>
    <xf numFmtId="10" fontId="24" fillId="0" borderId="0" xfId="2" applyNumberFormat="1" applyFont="1" applyFill="1" applyBorder="1" applyAlignment="1" applyProtection="1">
      <alignment vertical="center"/>
    </xf>
    <xf numFmtId="166" fontId="24" fillId="0" borderId="0" xfId="1" applyNumberFormat="1" applyFont="1" applyFill="1" applyBorder="1" applyAlignment="1" applyProtection="1">
      <alignment vertical="center"/>
    </xf>
    <xf numFmtId="0" fontId="30" fillId="0" borderId="0" xfId="0" applyFont="1" applyFill="1" applyAlignment="1" applyProtection="1">
      <alignment vertical="center"/>
    </xf>
    <xf numFmtId="43" fontId="30" fillId="0" borderId="0" xfId="1" applyFont="1" applyFill="1" applyAlignment="1" applyProtection="1">
      <alignment vertical="center"/>
    </xf>
    <xf numFmtId="43" fontId="30" fillId="0" borderId="0" xfId="1" applyFont="1" applyFill="1" applyAlignment="1" applyProtection="1">
      <alignment horizontal="right" vertical="center"/>
    </xf>
    <xf numFmtId="10" fontId="30" fillId="0" borderId="0" xfId="2" applyNumberFormat="1" applyFont="1" applyFill="1" applyAlignment="1" applyProtection="1">
      <alignment horizontal="right" vertical="center"/>
    </xf>
    <xf numFmtId="10" fontId="30" fillId="0" borderId="0" xfId="2" applyNumberFormat="1" applyFont="1" applyFill="1" applyBorder="1" applyAlignment="1" applyProtection="1">
      <alignment vertical="center"/>
    </xf>
    <xf numFmtId="10" fontId="30" fillId="0" borderId="0" xfId="2" applyNumberFormat="1" applyFont="1" applyFill="1" applyAlignment="1" applyProtection="1">
      <alignment vertical="center"/>
    </xf>
    <xf numFmtId="0" fontId="20" fillId="0" borderId="0" xfId="0" applyFont="1" applyFill="1" applyAlignment="1" applyProtection="1">
      <alignment horizontal="right" vertical="center"/>
    </xf>
    <xf numFmtId="10" fontId="20" fillId="0" borderId="11" xfId="2" applyNumberFormat="1" applyFont="1" applyFill="1" applyBorder="1" applyAlignment="1" applyProtection="1">
      <alignment horizontal="right" vertical="center"/>
    </xf>
    <xf numFmtId="10" fontId="20" fillId="0" borderId="12" xfId="2" applyNumberFormat="1" applyFont="1" applyFill="1" applyBorder="1" applyAlignment="1" applyProtection="1">
      <alignment horizontal="right" vertical="center"/>
    </xf>
    <xf numFmtId="10" fontId="20" fillId="0" borderId="13" xfId="2" applyNumberFormat="1" applyFont="1" applyFill="1" applyBorder="1" applyAlignment="1" applyProtection="1">
      <alignment horizontal="right" vertical="center"/>
    </xf>
    <xf numFmtId="10" fontId="22" fillId="0" borderId="7" xfId="2" applyNumberFormat="1" applyFont="1" applyFill="1" applyBorder="1" applyAlignment="1" applyProtection="1">
      <alignment horizontal="right" vertical="center"/>
    </xf>
    <xf numFmtId="169" fontId="19" fillId="0" borderId="10" xfId="1" applyNumberFormat="1" applyFont="1" applyFill="1" applyBorder="1" applyAlignment="1" applyProtection="1">
      <alignment horizontal="right" vertical="center"/>
    </xf>
    <xf numFmtId="0" fontId="31" fillId="0" borderId="14" xfId="0" applyNumberFormat="1" applyFont="1" applyBorder="1" applyAlignment="1" applyProtection="1">
      <alignment horizontal="left" vertical="center" wrapText="1"/>
    </xf>
    <xf numFmtId="176" fontId="20" fillId="0" borderId="15" xfId="0" applyNumberFormat="1" applyFont="1" applyFill="1" applyBorder="1" applyAlignment="1" applyProtection="1">
      <alignment horizontal="right" vertical="center"/>
    </xf>
    <xf numFmtId="176" fontId="20" fillId="0" borderId="16" xfId="0" applyNumberFormat="1" applyFont="1" applyFill="1" applyBorder="1" applyAlignment="1" applyProtection="1">
      <alignment horizontal="right" vertical="center"/>
    </xf>
    <xf numFmtId="176" fontId="20" fillId="0" borderId="17" xfId="0" applyNumberFormat="1" applyFont="1" applyFill="1" applyBorder="1" applyAlignment="1" applyProtection="1">
      <alignment horizontal="right" vertical="center"/>
    </xf>
    <xf numFmtId="0" fontId="20" fillId="0" borderId="0" xfId="0" applyFont="1" applyProtection="1"/>
    <xf numFmtId="0" fontId="20" fillId="0" borderId="0" xfId="0" applyFont="1" applyAlignment="1" applyProtection="1"/>
    <xf numFmtId="176" fontId="20" fillId="2" borderId="1" xfId="0" applyNumberFormat="1" applyFont="1" applyFill="1" applyBorder="1" applyAlignment="1" applyProtection="1">
      <alignment horizontal="right" vertical="center"/>
    </xf>
    <xf numFmtId="176" fontId="20" fillId="2" borderId="2" xfId="0" applyNumberFormat="1" applyFont="1" applyFill="1" applyBorder="1" applyAlignment="1" applyProtection="1">
      <alignment horizontal="right" vertical="center"/>
    </xf>
    <xf numFmtId="176" fontId="20" fillId="2" borderId="3" xfId="0" applyNumberFormat="1" applyFont="1" applyFill="1" applyBorder="1" applyAlignment="1" applyProtection="1">
      <alignment horizontal="right" vertical="center"/>
    </xf>
    <xf numFmtId="177" fontId="20" fillId="0" borderId="18" xfId="0" applyNumberFormat="1" applyFont="1" applyBorder="1" applyAlignment="1" applyProtection="1">
      <alignment horizontal="right" vertical="center"/>
    </xf>
    <xf numFmtId="177" fontId="20" fillId="0" borderId="19" xfId="0" applyNumberFormat="1" applyFont="1" applyBorder="1" applyAlignment="1" applyProtection="1">
      <alignment horizontal="right" vertical="center"/>
    </xf>
    <xf numFmtId="177" fontId="20" fillId="0" borderId="20" xfId="0" applyNumberFormat="1" applyFont="1" applyBorder="1" applyAlignment="1" applyProtection="1">
      <alignment horizontal="right" vertical="center"/>
    </xf>
    <xf numFmtId="177" fontId="20" fillId="0" borderId="21" xfId="0" applyNumberFormat="1" applyFont="1" applyBorder="1" applyAlignment="1" applyProtection="1">
      <alignment horizontal="right" vertical="center"/>
    </xf>
    <xf numFmtId="177" fontId="20" fillId="0" borderId="22" xfId="0" applyNumberFormat="1" applyFont="1" applyBorder="1" applyAlignment="1" applyProtection="1">
      <alignment horizontal="right" vertical="center"/>
    </xf>
    <xf numFmtId="177" fontId="20" fillId="0" borderId="23" xfId="0" applyNumberFormat="1" applyFont="1" applyBorder="1" applyAlignment="1" applyProtection="1">
      <alignment horizontal="right" vertical="center"/>
    </xf>
    <xf numFmtId="177" fontId="20" fillId="2" borderId="1" xfId="0" applyNumberFormat="1" applyFont="1" applyFill="1" applyBorder="1" applyAlignment="1" applyProtection="1">
      <alignment horizontal="right" vertical="center"/>
    </xf>
    <xf numFmtId="177" fontId="20" fillId="2" borderId="2" xfId="0" applyNumberFormat="1" applyFont="1" applyFill="1" applyBorder="1" applyAlignment="1" applyProtection="1">
      <alignment horizontal="right" vertical="center"/>
    </xf>
    <xf numFmtId="177" fontId="20" fillId="2" borderId="3" xfId="0" applyNumberFormat="1" applyFont="1" applyFill="1" applyBorder="1" applyAlignment="1" applyProtection="1">
      <alignment horizontal="right" vertical="center"/>
    </xf>
    <xf numFmtId="177" fontId="20" fillId="0" borderId="24" xfId="0" applyNumberFormat="1" applyFont="1" applyBorder="1" applyAlignment="1" applyProtection="1">
      <alignment horizontal="right" vertical="center"/>
    </xf>
    <xf numFmtId="177" fontId="20" fillId="0" borderId="25" xfId="0" applyNumberFormat="1" applyFont="1" applyBorder="1" applyAlignment="1" applyProtection="1">
      <alignment horizontal="right" vertical="center"/>
    </xf>
    <xf numFmtId="177" fontId="20" fillId="0" borderId="26" xfId="0" applyNumberFormat="1" applyFont="1" applyBorder="1" applyAlignment="1" applyProtection="1">
      <alignment horizontal="right" vertical="center"/>
    </xf>
    <xf numFmtId="176" fontId="22" fillId="2" borderId="1" xfId="0" applyNumberFormat="1" applyFont="1" applyFill="1" applyBorder="1" applyAlignment="1" applyProtection="1">
      <alignment horizontal="right" vertical="center"/>
    </xf>
    <xf numFmtId="176" fontId="22" fillId="2" borderId="2" xfId="0" applyNumberFormat="1" applyFont="1" applyFill="1" applyBorder="1" applyAlignment="1" applyProtection="1">
      <alignment horizontal="right" vertical="center"/>
    </xf>
    <xf numFmtId="176" fontId="22" fillId="2" borderId="3" xfId="0" applyNumberFormat="1" applyFont="1" applyFill="1" applyBorder="1" applyAlignment="1" applyProtection="1">
      <alignment horizontal="right" vertical="center"/>
    </xf>
    <xf numFmtId="0" fontId="20" fillId="0" borderId="0" xfId="0" applyFont="1" applyAlignment="1" applyProtection="1">
      <alignment horizontal="right"/>
    </xf>
    <xf numFmtId="0" fontId="23" fillId="0" borderId="0" xfId="0" applyFont="1" applyBorder="1" applyAlignment="1" applyProtection="1">
      <alignment vertical="center"/>
    </xf>
    <xf numFmtId="0" fontId="24" fillId="0" borderId="0" xfId="0" applyFont="1" applyAlignment="1" applyProtection="1">
      <alignment vertical="top"/>
    </xf>
    <xf numFmtId="170" fontId="32" fillId="3" borderId="0" xfId="0" applyNumberFormat="1" applyFont="1" applyFill="1" applyBorder="1" applyAlignment="1" applyProtection="1">
      <alignment horizontal="right" vertical="top"/>
    </xf>
    <xf numFmtId="0" fontId="20" fillId="0" borderId="0" xfId="0" applyNumberFormat="1" applyFont="1" applyBorder="1" applyAlignment="1" applyProtection="1">
      <alignment horizontal="center" vertical="top"/>
    </xf>
    <xf numFmtId="0" fontId="20" fillId="0" borderId="0" xfId="0" applyNumberFormat="1" applyFont="1" applyBorder="1" applyAlignment="1" applyProtection="1">
      <alignment horizontal="right" vertical="top"/>
    </xf>
    <xf numFmtId="0" fontId="27" fillId="0" borderId="0" xfId="0" applyFont="1" applyAlignment="1" applyProtection="1">
      <alignment vertical="top"/>
    </xf>
    <xf numFmtId="0" fontId="24" fillId="0" borderId="0" xfId="0" applyFont="1" applyAlignment="1" applyProtection="1">
      <alignment vertical="top" textRotation="90"/>
    </xf>
    <xf numFmtId="0" fontId="27" fillId="0" borderId="0" xfId="0" applyFont="1" applyBorder="1" applyAlignment="1" applyProtection="1">
      <alignment vertical="center"/>
    </xf>
    <xf numFmtId="173" fontId="23" fillId="0" borderId="0" xfId="0" applyNumberFormat="1" applyFont="1" applyBorder="1" applyAlignment="1" applyProtection="1">
      <alignment vertical="center"/>
    </xf>
    <xf numFmtId="0" fontId="27" fillId="0" borderId="0" xfId="0" applyFont="1" applyAlignment="1" applyProtection="1">
      <alignment vertical="center"/>
    </xf>
    <xf numFmtId="0" fontId="23" fillId="0" borderId="0" xfId="0" applyFont="1" applyAlignment="1" applyProtection="1">
      <alignment vertical="center" textRotation="90"/>
    </xf>
    <xf numFmtId="0" fontId="27" fillId="0" borderId="0" xfId="0" applyFont="1" applyAlignment="1" applyProtection="1">
      <alignment horizontal="center" vertical="center" textRotation="180" wrapText="1"/>
    </xf>
    <xf numFmtId="43" fontId="23" fillId="0" borderId="0" xfId="1" applyFont="1" applyAlignment="1" applyProtection="1">
      <alignment vertical="center" wrapText="1"/>
    </xf>
    <xf numFmtId="0" fontId="23" fillId="0" borderId="0" xfId="0" applyFont="1" applyAlignment="1" applyProtection="1">
      <alignment horizontal="center" vertical="center" textRotation="180" wrapText="1"/>
    </xf>
    <xf numFmtId="0" fontId="23" fillId="0" borderId="0" xfId="0" applyFont="1" applyAlignment="1" applyProtection="1">
      <alignment horizontal="center" vertical="center"/>
    </xf>
    <xf numFmtId="0" fontId="24" fillId="0" borderId="0" xfId="0" applyFont="1" applyAlignment="1" applyProtection="1">
      <alignment vertical="center"/>
    </xf>
    <xf numFmtId="0" fontId="24" fillId="0" borderId="0" xfId="0" applyNumberFormat="1" applyFont="1" applyBorder="1" applyAlignment="1" applyProtection="1">
      <alignment horizontal="right" vertical="center"/>
    </xf>
    <xf numFmtId="170" fontId="32" fillId="3" borderId="0" xfId="0" applyNumberFormat="1" applyFont="1" applyFill="1" applyBorder="1" applyAlignment="1" applyProtection="1">
      <alignment horizontal="right" vertical="center"/>
    </xf>
    <xf numFmtId="0" fontId="24" fillId="0" borderId="0" xfId="0" applyNumberFormat="1" applyFont="1" applyBorder="1" applyAlignment="1" applyProtection="1">
      <alignment horizontal="center" vertical="center"/>
    </xf>
    <xf numFmtId="172" fontId="23" fillId="0" borderId="0" xfId="0" applyNumberFormat="1" applyFont="1" applyAlignment="1" applyProtection="1">
      <alignment vertical="center"/>
    </xf>
    <xf numFmtId="0" fontId="32" fillId="0" borderId="0" xfId="0" applyFont="1" applyBorder="1" applyAlignment="1" applyProtection="1">
      <alignment vertical="center"/>
    </xf>
    <xf numFmtId="0" fontId="23" fillId="0" borderId="0" xfId="0" applyFont="1" applyFill="1" applyBorder="1" applyAlignment="1" applyProtection="1">
      <alignment horizontal="left" vertical="center" textRotation="90"/>
    </xf>
    <xf numFmtId="167" fontId="23" fillId="0" borderId="0" xfId="2" applyNumberFormat="1" applyFont="1" applyFill="1" applyBorder="1" applyAlignment="1" applyProtection="1">
      <alignment horizontal="right" vertical="center"/>
    </xf>
    <xf numFmtId="171" fontId="33" fillId="0" borderId="0" xfId="1" applyNumberFormat="1" applyFont="1" applyFill="1" applyBorder="1" applyAlignment="1" applyProtection="1">
      <alignment horizontal="right" vertical="center"/>
    </xf>
    <xf numFmtId="0" fontId="31" fillId="0" borderId="11" xfId="0" applyFont="1" applyBorder="1" applyAlignment="1" applyProtection="1">
      <alignment horizontal="left" vertical="center" wrapText="1"/>
    </xf>
    <xf numFmtId="0" fontId="22" fillId="0" borderId="13" xfId="0" applyFont="1" applyFill="1" applyBorder="1" applyAlignment="1" applyProtection="1">
      <alignment vertical="center" wrapText="1"/>
    </xf>
    <xf numFmtId="174" fontId="22" fillId="4" borderId="12" xfId="0" applyNumberFormat="1" applyFont="1" applyFill="1" applyBorder="1" applyAlignment="1" applyProtection="1">
      <alignment horizontal="right" vertical="center"/>
    </xf>
    <xf numFmtId="174" fontId="22" fillId="4" borderId="13" xfId="0" applyNumberFormat="1" applyFont="1" applyFill="1" applyBorder="1" applyAlignment="1" applyProtection="1">
      <alignment horizontal="right" vertical="center"/>
    </xf>
    <xf numFmtId="0" fontId="19" fillId="0" borderId="27" xfId="0" applyFont="1" applyBorder="1" applyAlignment="1" applyProtection="1">
      <alignment horizontal="center" vertical="center" textRotation="90"/>
    </xf>
    <xf numFmtId="183" fontId="32" fillId="0" borderId="28" xfId="0" applyNumberFormat="1" applyFont="1" applyFill="1" applyBorder="1" applyAlignment="1" applyProtection="1">
      <alignment horizontal="right" vertical="center"/>
    </xf>
    <xf numFmtId="0" fontId="31" fillId="0" borderId="1" xfId="0" applyNumberFormat="1" applyFont="1" applyBorder="1" applyAlignment="1" applyProtection="1">
      <alignment horizontal="left" vertical="center" wrapText="1"/>
    </xf>
    <xf numFmtId="177" fontId="22" fillId="0" borderId="1" xfId="0" applyNumberFormat="1" applyFont="1" applyFill="1" applyBorder="1" applyAlignment="1" applyProtection="1">
      <alignment horizontal="right" vertical="center"/>
    </xf>
    <xf numFmtId="177" fontId="22" fillId="0" borderId="2" xfId="0" applyNumberFormat="1" applyFont="1" applyFill="1" applyBorder="1" applyAlignment="1" applyProtection="1">
      <alignment horizontal="right" vertical="center"/>
    </xf>
    <xf numFmtId="177" fontId="22" fillId="0" borderId="3" xfId="0" applyNumberFormat="1" applyFont="1" applyFill="1" applyBorder="1" applyAlignment="1" applyProtection="1">
      <alignment horizontal="right" vertical="center"/>
    </xf>
    <xf numFmtId="0" fontId="27" fillId="0" borderId="0" xfId="0" applyFont="1" applyProtection="1"/>
    <xf numFmtId="164" fontId="20" fillId="0" borderId="27" xfId="0" applyNumberFormat="1" applyFont="1" applyFill="1" applyBorder="1" applyAlignment="1" applyProtection="1">
      <alignment horizontal="center" vertical="center" wrapText="1"/>
    </xf>
    <xf numFmtId="177" fontId="20" fillId="0" borderId="15" xfId="0" applyNumberFormat="1" applyFont="1" applyFill="1" applyBorder="1" applyAlignment="1" applyProtection="1">
      <alignment horizontal="right" vertical="center"/>
    </xf>
    <xf numFmtId="177" fontId="20" fillId="0" borderId="16" xfId="0" applyNumberFormat="1" applyFont="1" applyFill="1" applyBorder="1" applyAlignment="1" applyProtection="1">
      <alignment horizontal="right" vertical="center"/>
    </xf>
    <xf numFmtId="177" fontId="20" fillId="0" borderId="17" xfId="0" applyNumberFormat="1" applyFont="1" applyFill="1" applyBorder="1" applyAlignment="1" applyProtection="1">
      <alignment horizontal="right" vertical="center"/>
    </xf>
    <xf numFmtId="0" fontId="27" fillId="0" borderId="0" xfId="0" applyFont="1" applyAlignment="1" applyProtection="1"/>
    <xf numFmtId="177" fontId="20" fillId="0" borderId="29" xfId="0" applyNumberFormat="1" applyFont="1" applyFill="1" applyBorder="1" applyAlignment="1" applyProtection="1">
      <alignment horizontal="right" vertical="center"/>
    </xf>
    <xf numFmtId="177" fontId="20" fillId="0" borderId="30" xfId="0" applyNumberFormat="1" applyFont="1" applyFill="1" applyBorder="1" applyAlignment="1" applyProtection="1">
      <alignment horizontal="right" vertical="center"/>
    </xf>
    <xf numFmtId="177" fontId="20" fillId="0" borderId="31" xfId="0" applyNumberFormat="1" applyFont="1" applyFill="1" applyBorder="1" applyAlignment="1" applyProtection="1">
      <alignment horizontal="right" vertical="center"/>
    </xf>
    <xf numFmtId="177" fontId="20" fillId="0" borderId="15" xfId="0" applyNumberFormat="1" applyFont="1" applyBorder="1" applyAlignment="1" applyProtection="1">
      <alignment horizontal="right" vertical="center"/>
    </xf>
    <xf numFmtId="177" fontId="20" fillId="0" borderId="16" xfId="0" applyNumberFormat="1" applyFont="1" applyBorder="1" applyAlignment="1" applyProtection="1">
      <alignment horizontal="right" vertical="center"/>
    </xf>
    <xf numFmtId="177" fontId="20" fillId="0" borderId="17" xfId="0" applyNumberFormat="1" applyFont="1" applyBorder="1" applyAlignment="1" applyProtection="1">
      <alignment horizontal="right" vertical="center"/>
    </xf>
    <xf numFmtId="177" fontId="20" fillId="0" borderId="29" xfId="0" applyNumberFormat="1" applyFont="1" applyBorder="1" applyAlignment="1" applyProtection="1">
      <alignment horizontal="right" vertical="center"/>
    </xf>
    <xf numFmtId="177" fontId="20" fillId="0" borderId="30" xfId="0" applyNumberFormat="1" applyFont="1" applyBorder="1" applyAlignment="1" applyProtection="1">
      <alignment horizontal="right" vertical="center"/>
    </xf>
    <xf numFmtId="177" fontId="20" fillId="0" borderId="31" xfId="0" applyNumberFormat="1" applyFont="1" applyBorder="1" applyAlignment="1" applyProtection="1">
      <alignment horizontal="right" vertical="center"/>
    </xf>
    <xf numFmtId="164" fontId="20" fillId="0" borderId="8" xfId="0" applyNumberFormat="1" applyFont="1" applyFill="1" applyBorder="1" applyAlignment="1" applyProtection="1">
      <alignment horizontal="center" vertical="center" wrapText="1"/>
    </xf>
    <xf numFmtId="177" fontId="20" fillId="0" borderId="1" xfId="0" applyNumberFormat="1" applyFont="1" applyBorder="1" applyAlignment="1" applyProtection="1">
      <alignment horizontal="right" vertical="center"/>
    </xf>
    <xf numFmtId="177" fontId="20" fillId="0" borderId="2" xfId="0" applyNumberFormat="1" applyFont="1" applyBorder="1" applyAlignment="1" applyProtection="1">
      <alignment horizontal="right" vertical="center"/>
    </xf>
    <xf numFmtId="177" fontId="20" fillId="0" borderId="3" xfId="0" applyNumberFormat="1" applyFont="1" applyBorder="1" applyAlignment="1" applyProtection="1">
      <alignment horizontal="right" vertical="center"/>
    </xf>
    <xf numFmtId="177" fontId="22" fillId="2" borderId="1" xfId="0" applyNumberFormat="1" applyFont="1" applyFill="1" applyBorder="1" applyAlignment="1" applyProtection="1">
      <alignment horizontal="right" vertical="center"/>
    </xf>
    <xf numFmtId="177" fontId="22" fillId="2" borderId="2" xfId="0" applyNumberFormat="1" applyFont="1" applyFill="1" applyBorder="1" applyAlignment="1" applyProtection="1">
      <alignment horizontal="right" vertical="center"/>
    </xf>
    <xf numFmtId="177" fontId="22" fillId="2" borderId="3" xfId="0" applyNumberFormat="1" applyFont="1" applyFill="1" applyBorder="1" applyAlignment="1" applyProtection="1">
      <alignment horizontal="right" vertical="center"/>
    </xf>
    <xf numFmtId="164" fontId="22" fillId="0" borderId="0" xfId="0" applyNumberFormat="1" applyFont="1" applyFill="1" applyBorder="1" applyAlignment="1" applyProtection="1">
      <alignment horizontal="center" vertical="center" wrapText="1"/>
    </xf>
    <xf numFmtId="167" fontId="20" fillId="0" borderId="7" xfId="0" applyNumberFormat="1" applyFont="1" applyFill="1" applyBorder="1" applyAlignment="1" applyProtection="1">
      <alignment horizontal="right" vertical="center"/>
    </xf>
    <xf numFmtId="177" fontId="20" fillId="0" borderId="32" xfId="0" applyNumberFormat="1" applyFont="1" applyFill="1" applyBorder="1" applyAlignment="1" applyProtection="1">
      <alignment horizontal="right" vertical="center"/>
    </xf>
    <xf numFmtId="177" fontId="20" fillId="0" borderId="2" xfId="0" applyNumberFormat="1" applyFont="1" applyFill="1" applyBorder="1" applyAlignment="1" applyProtection="1">
      <alignment horizontal="right" vertical="center"/>
    </xf>
    <xf numFmtId="177" fontId="20" fillId="0" borderId="3" xfId="0" applyNumberFormat="1" applyFont="1" applyFill="1" applyBorder="1" applyAlignment="1" applyProtection="1">
      <alignment horizontal="right" vertical="center"/>
    </xf>
    <xf numFmtId="177" fontId="20" fillId="0" borderId="1" xfId="0" applyNumberFormat="1" applyFont="1" applyFill="1" applyBorder="1" applyAlignment="1" applyProtection="1">
      <alignment horizontal="right" vertical="center"/>
    </xf>
    <xf numFmtId="167" fontId="22" fillId="2" borderId="1" xfId="0" applyNumberFormat="1" applyFont="1" applyFill="1" applyBorder="1" applyAlignment="1" applyProtection="1">
      <alignment horizontal="right" vertical="center"/>
    </xf>
    <xf numFmtId="0" fontId="23" fillId="0" borderId="0" xfId="0" applyFont="1" applyAlignment="1" applyProtection="1"/>
    <xf numFmtId="167" fontId="23" fillId="0" borderId="0" xfId="0" applyNumberFormat="1" applyFont="1" applyFill="1" applyBorder="1" applyAlignment="1" applyProtection="1">
      <alignment horizontal="right"/>
    </xf>
    <xf numFmtId="167" fontId="34" fillId="0" borderId="0" xfId="0" applyNumberFormat="1" applyFont="1" applyFill="1" applyBorder="1" applyAlignment="1" applyProtection="1">
      <alignment horizontal="right"/>
    </xf>
    <xf numFmtId="0" fontId="24" fillId="0" borderId="0" xfId="0" applyFont="1" applyAlignment="1" applyProtection="1"/>
    <xf numFmtId="0" fontId="20" fillId="0" borderId="0" xfId="0" applyFont="1" applyFill="1" applyBorder="1" applyAlignment="1" applyProtection="1">
      <alignment horizontal="left"/>
    </xf>
    <xf numFmtId="0" fontId="20" fillId="0" borderId="0" xfId="0" applyFont="1" applyFill="1" applyAlignment="1" applyProtection="1"/>
    <xf numFmtId="0" fontId="20" fillId="0" borderId="0" xfId="0" applyFont="1" applyBorder="1" applyAlignment="1" applyProtection="1"/>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0" fontId="20" fillId="0" borderId="0" xfId="0" applyFont="1" applyAlignment="1" applyProtection="1">
      <alignment vertical="center"/>
    </xf>
    <xf numFmtId="0" fontId="20" fillId="0" borderId="0" xfId="0" applyFont="1" applyBorder="1" applyAlignment="1" applyProtection="1">
      <alignment vertical="center"/>
    </xf>
    <xf numFmtId="0" fontId="23" fillId="0" borderId="0" xfId="0" applyFont="1" applyBorder="1" applyAlignment="1" applyProtection="1">
      <alignment horizontal="center" vertical="center"/>
    </xf>
    <xf numFmtId="0" fontId="35" fillId="0" borderId="0" xfId="0" applyFont="1" applyProtection="1"/>
    <xf numFmtId="0" fontId="22" fillId="0" borderId="7"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0" fontId="20" fillId="0" borderId="0" xfId="0" applyFont="1" applyAlignment="1" applyProtection="1">
      <alignment horizontal="center" vertical="center" wrapText="1"/>
    </xf>
    <xf numFmtId="0" fontId="20" fillId="0" borderId="11" xfId="0" applyFont="1" applyBorder="1" applyAlignment="1" applyProtection="1">
      <alignment horizontal="center" vertical="center" wrapText="1"/>
    </xf>
    <xf numFmtId="181" fontId="22" fillId="0" borderId="11" xfId="0" applyNumberFormat="1" applyFont="1" applyFill="1" applyBorder="1" applyAlignment="1" applyProtection="1">
      <alignment horizontal="center" vertical="center"/>
    </xf>
    <xf numFmtId="9" fontId="20" fillId="0" borderId="11" xfId="0" applyNumberFormat="1" applyFont="1" applyFill="1" applyBorder="1" applyAlignment="1" applyProtection="1">
      <alignment horizontal="center" vertical="center"/>
    </xf>
    <xf numFmtId="165" fontId="22" fillId="0" borderId="11" xfId="0" applyNumberFormat="1" applyFont="1" applyFill="1" applyBorder="1" applyAlignment="1" applyProtection="1">
      <alignment horizontal="center" vertical="center"/>
    </xf>
    <xf numFmtId="0" fontId="20" fillId="0" borderId="12" xfId="0" applyFont="1" applyBorder="1" applyAlignment="1" applyProtection="1">
      <alignment horizontal="center" vertical="center" wrapText="1"/>
    </xf>
    <xf numFmtId="181" fontId="22" fillId="0" borderId="12" xfId="0" applyNumberFormat="1" applyFont="1" applyFill="1" applyBorder="1" applyAlignment="1" applyProtection="1">
      <alignment horizontal="center" vertical="center"/>
    </xf>
    <xf numFmtId="9" fontId="20" fillId="0" borderId="12" xfId="0" applyNumberFormat="1" applyFont="1" applyFill="1" applyBorder="1" applyAlignment="1" applyProtection="1">
      <alignment horizontal="center" vertical="center"/>
    </xf>
    <xf numFmtId="165" fontId="22" fillId="0" borderId="12" xfId="0" applyNumberFormat="1" applyFont="1" applyFill="1" applyBorder="1" applyAlignment="1" applyProtection="1">
      <alignment horizontal="center" vertical="center"/>
    </xf>
    <xf numFmtId="0" fontId="20" fillId="0" borderId="13" xfId="0" applyFont="1" applyBorder="1" applyAlignment="1" applyProtection="1">
      <alignment horizontal="center" vertical="center" wrapText="1"/>
    </xf>
    <xf numFmtId="181" fontId="22" fillId="0" borderId="13" xfId="0" applyNumberFormat="1" applyFont="1" applyFill="1" applyBorder="1" applyAlignment="1" applyProtection="1">
      <alignment horizontal="center" vertical="center"/>
    </xf>
    <xf numFmtId="9" fontId="20" fillId="0" borderId="13" xfId="0" applyNumberFormat="1" applyFont="1" applyFill="1" applyBorder="1" applyAlignment="1" applyProtection="1">
      <alignment horizontal="center" vertical="center"/>
    </xf>
    <xf numFmtId="165" fontId="22" fillId="0" borderId="13" xfId="0" applyNumberFormat="1" applyFont="1" applyFill="1" applyBorder="1" applyAlignment="1" applyProtection="1">
      <alignment horizontal="center" vertical="center"/>
    </xf>
    <xf numFmtId="0" fontId="20" fillId="0" borderId="33" xfId="0" applyFont="1" applyFill="1" applyBorder="1" applyAlignment="1" applyProtection="1">
      <alignment horizontal="center" vertical="center"/>
    </xf>
    <xf numFmtId="0" fontId="20" fillId="0" borderId="34" xfId="0" applyFont="1" applyFill="1" applyBorder="1" applyAlignment="1" applyProtection="1">
      <alignment horizontal="center" vertical="center"/>
    </xf>
    <xf numFmtId="165" fontId="22" fillId="5" borderId="35" xfId="0" applyNumberFormat="1" applyFont="1" applyFill="1" applyBorder="1" applyAlignment="1" applyProtection="1">
      <alignment horizontal="center" vertical="center"/>
    </xf>
    <xf numFmtId="0" fontId="20" fillId="0" borderId="0" xfId="0" applyFont="1" applyAlignment="1" applyProtection="1">
      <alignment horizontal="center"/>
    </xf>
    <xf numFmtId="0" fontId="37" fillId="0" borderId="0" xfId="0" applyFont="1" applyProtection="1"/>
    <xf numFmtId="0" fontId="37" fillId="0" borderId="0" xfId="0" applyFont="1" applyAlignment="1" applyProtection="1">
      <alignment horizontal="center"/>
    </xf>
    <xf numFmtId="3" fontId="24" fillId="7" borderId="15" xfId="0" applyNumberFormat="1" applyFont="1" applyFill="1" applyBorder="1" applyAlignment="1" applyProtection="1">
      <alignment horizontal="right" vertical="center" wrapText="1"/>
      <protection locked="0"/>
    </xf>
    <xf numFmtId="3" fontId="24" fillId="7" borderId="16" xfId="0" applyNumberFormat="1" applyFont="1" applyFill="1" applyBorder="1" applyAlignment="1" applyProtection="1">
      <alignment horizontal="right" vertical="center" wrapText="1"/>
      <protection locked="0"/>
    </xf>
    <xf numFmtId="3" fontId="24" fillId="7" borderId="17" xfId="0" applyNumberFormat="1" applyFont="1" applyFill="1" applyBorder="1" applyAlignment="1" applyProtection="1">
      <alignment horizontal="right" vertical="center" wrapText="1"/>
      <protection locked="0"/>
    </xf>
    <xf numFmtId="3" fontId="24" fillId="7" borderId="36" xfId="0" applyNumberFormat="1" applyFont="1" applyFill="1" applyBorder="1" applyAlignment="1" applyProtection="1">
      <alignment horizontal="right" vertical="center" wrapText="1"/>
      <protection locked="0"/>
    </xf>
    <xf numFmtId="3" fontId="24" fillId="7" borderId="37" xfId="0" applyNumberFormat="1" applyFont="1" applyFill="1" applyBorder="1" applyAlignment="1" applyProtection="1">
      <alignment horizontal="right" vertical="center" wrapText="1"/>
      <protection locked="0"/>
    </xf>
    <xf numFmtId="3" fontId="24" fillId="7" borderId="38" xfId="0" applyNumberFormat="1" applyFont="1" applyFill="1" applyBorder="1" applyAlignment="1" applyProtection="1">
      <alignment horizontal="right" vertical="center" wrapText="1"/>
      <protection locked="0"/>
    </xf>
    <xf numFmtId="3" fontId="24" fillId="7" borderId="29" xfId="0" applyNumberFormat="1" applyFont="1" applyFill="1" applyBorder="1" applyAlignment="1" applyProtection="1">
      <alignment horizontal="right" vertical="center" wrapText="1"/>
      <protection locked="0"/>
    </xf>
    <xf numFmtId="3" fontId="24" fillId="7" borderId="30" xfId="0" applyNumberFormat="1" applyFont="1" applyFill="1" applyBorder="1" applyAlignment="1" applyProtection="1">
      <alignment horizontal="right" vertical="center" wrapText="1"/>
      <protection locked="0"/>
    </xf>
    <xf numFmtId="3" fontId="24" fillId="7" borderId="31" xfId="0" applyNumberFormat="1" applyFont="1" applyFill="1" applyBorder="1" applyAlignment="1" applyProtection="1">
      <alignment horizontal="right" vertical="center" wrapText="1"/>
      <protection locked="0"/>
    </xf>
    <xf numFmtId="3" fontId="24" fillId="7" borderId="1" xfId="0" applyNumberFormat="1" applyFont="1" applyFill="1" applyBorder="1" applyAlignment="1" applyProtection="1">
      <alignment horizontal="right" vertical="center"/>
      <protection locked="0"/>
    </xf>
    <xf numFmtId="3" fontId="24" fillId="7" borderId="2" xfId="0" applyNumberFormat="1" applyFont="1" applyFill="1" applyBorder="1" applyAlignment="1" applyProtection="1">
      <alignment horizontal="right" vertical="center"/>
      <protection locked="0"/>
    </xf>
    <xf numFmtId="3" fontId="24" fillId="7" borderId="3" xfId="0" applyNumberFormat="1" applyFont="1" applyFill="1" applyBorder="1" applyAlignment="1" applyProtection="1">
      <alignment horizontal="right" vertical="center"/>
      <protection locked="0"/>
    </xf>
    <xf numFmtId="10" fontId="20" fillId="7" borderId="39" xfId="2" applyNumberFormat="1" applyFont="1" applyFill="1" applyBorder="1" applyAlignment="1" applyProtection="1">
      <alignment horizontal="right" vertical="center"/>
      <protection locked="0"/>
    </xf>
    <xf numFmtId="10" fontId="20" fillId="7" borderId="28" xfId="2" applyNumberFormat="1" applyFont="1" applyFill="1" applyBorder="1" applyAlignment="1" applyProtection="1">
      <alignment horizontal="right" vertical="center"/>
      <protection locked="0"/>
    </xf>
    <xf numFmtId="10" fontId="20" fillId="7" borderId="35" xfId="2" applyNumberFormat="1" applyFont="1" applyFill="1" applyBorder="1" applyAlignment="1" applyProtection="1">
      <alignment horizontal="right" vertical="center"/>
      <protection locked="0"/>
    </xf>
    <xf numFmtId="9" fontId="20" fillId="7" borderId="35" xfId="1" applyNumberFormat="1" applyFont="1" applyFill="1" applyBorder="1" applyAlignment="1" applyProtection="1">
      <alignment horizontal="center" vertical="center"/>
      <protection locked="0"/>
    </xf>
    <xf numFmtId="176" fontId="22" fillId="7" borderId="1" xfId="0" applyNumberFormat="1" applyFont="1" applyFill="1" applyBorder="1" applyAlignment="1" applyProtection="1">
      <alignment horizontal="right" vertical="center"/>
      <protection locked="0"/>
    </xf>
    <xf numFmtId="176" fontId="22" fillId="7" borderId="2" xfId="0" applyNumberFormat="1" applyFont="1" applyFill="1" applyBorder="1" applyAlignment="1" applyProtection="1">
      <alignment horizontal="right" vertical="center"/>
      <protection locked="0"/>
    </xf>
    <xf numFmtId="176" fontId="22" fillId="7" borderId="3" xfId="0" applyNumberFormat="1" applyFont="1" applyFill="1" applyBorder="1" applyAlignment="1" applyProtection="1">
      <alignment horizontal="right" vertical="center"/>
      <protection locked="0"/>
    </xf>
    <xf numFmtId="176" fontId="20" fillId="7" borderId="21" xfId="0" applyNumberFormat="1" applyFont="1" applyFill="1" applyBorder="1" applyAlignment="1" applyProtection="1">
      <alignment horizontal="right" vertical="center"/>
      <protection locked="0"/>
    </xf>
    <xf numFmtId="176" fontId="20" fillId="7" borderId="22" xfId="0" applyNumberFormat="1" applyFont="1" applyFill="1" applyBorder="1" applyAlignment="1" applyProtection="1">
      <alignment horizontal="right" vertical="center"/>
      <protection locked="0"/>
    </xf>
    <xf numFmtId="176" fontId="20" fillId="7" borderId="23" xfId="0" applyNumberFormat="1" applyFont="1" applyFill="1" applyBorder="1" applyAlignment="1" applyProtection="1">
      <alignment horizontal="right" vertical="center"/>
      <protection locked="0"/>
    </xf>
    <xf numFmtId="164" fontId="20" fillId="7" borderId="27" xfId="0" applyNumberFormat="1" applyFont="1" applyFill="1" applyBorder="1" applyAlignment="1" applyProtection="1">
      <alignment horizontal="right" vertical="center" wrapText="1"/>
      <protection locked="0"/>
    </xf>
    <xf numFmtId="164" fontId="20" fillId="7" borderId="28" xfId="0" applyNumberFormat="1" applyFont="1" applyFill="1" applyBorder="1" applyAlignment="1" applyProtection="1">
      <alignment horizontal="right" vertical="center" wrapText="1"/>
      <protection locked="0"/>
    </xf>
    <xf numFmtId="164" fontId="20" fillId="7" borderId="35" xfId="0" applyNumberFormat="1" applyFont="1" applyFill="1" applyBorder="1" applyAlignment="1" applyProtection="1">
      <alignment horizontal="right" vertical="center" wrapText="1"/>
      <protection locked="0"/>
    </xf>
    <xf numFmtId="0" fontId="23" fillId="8" borderId="0" xfId="0" applyFont="1" applyFill="1" applyBorder="1" applyAlignment="1" applyProtection="1">
      <alignment horizontal="center" vertical="top" textRotation="90"/>
    </xf>
    <xf numFmtId="0" fontId="23" fillId="8" borderId="0" xfId="0" applyFont="1" applyFill="1" applyBorder="1" applyAlignment="1" applyProtection="1">
      <alignment vertical="top" textRotation="90"/>
    </xf>
    <xf numFmtId="0" fontId="23" fillId="8" borderId="0" xfId="0" applyFont="1" applyFill="1" applyAlignment="1" applyProtection="1">
      <alignment vertical="top" textRotation="90"/>
    </xf>
    <xf numFmtId="0" fontId="23" fillId="8" borderId="0" xfId="0" applyFont="1" applyFill="1" applyAlignment="1" applyProtection="1">
      <alignment horizontal="center" vertical="top" textRotation="90" wrapText="1"/>
    </xf>
    <xf numFmtId="175" fontId="22" fillId="7" borderId="16" xfId="0" applyNumberFormat="1" applyFont="1" applyFill="1" applyBorder="1" applyAlignment="1" applyProtection="1">
      <alignment horizontal="right" vertical="center"/>
      <protection locked="0"/>
    </xf>
    <xf numFmtId="175" fontId="22" fillId="7" borderId="17" xfId="0" applyNumberFormat="1" applyFont="1" applyFill="1" applyBorder="1" applyAlignment="1" applyProtection="1">
      <alignment horizontal="right" vertical="center"/>
      <protection locked="0"/>
    </xf>
    <xf numFmtId="174" fontId="22" fillId="4" borderId="40" xfId="0" applyNumberFormat="1" applyFont="1" applyFill="1" applyBorder="1" applyAlignment="1" applyProtection="1">
      <alignment horizontal="right" vertical="center"/>
    </xf>
    <xf numFmtId="174" fontId="22" fillId="6" borderId="7" xfId="1" applyNumberFormat="1" applyFont="1" applyFill="1" applyBorder="1" applyAlignment="1" applyProtection="1">
      <alignment horizontal="center" vertical="center" wrapText="1"/>
    </xf>
    <xf numFmtId="0" fontId="22" fillId="4" borderId="7" xfId="0" applyFont="1" applyFill="1" applyBorder="1" applyAlignment="1" applyProtection="1">
      <alignment horizontal="center" vertical="center" wrapText="1"/>
    </xf>
    <xf numFmtId="174" fontId="22" fillId="4" borderId="41" xfId="0" applyNumberFormat="1" applyFont="1" applyFill="1" applyBorder="1" applyAlignment="1" applyProtection="1">
      <alignment horizontal="right" vertical="center"/>
    </xf>
    <xf numFmtId="165" fontId="20" fillId="7" borderId="15" xfId="0" applyNumberFormat="1" applyFont="1" applyFill="1" applyBorder="1" applyAlignment="1" applyProtection="1">
      <alignment horizontal="center" vertical="center"/>
      <protection locked="0"/>
    </xf>
    <xf numFmtId="165" fontId="20" fillId="7" borderId="16" xfId="0" applyNumberFormat="1" applyFont="1" applyFill="1" applyBorder="1" applyAlignment="1" applyProtection="1">
      <alignment horizontal="center" vertical="center"/>
      <protection locked="0"/>
    </xf>
    <xf numFmtId="165" fontId="20" fillId="7" borderId="17" xfId="0" applyNumberFormat="1" applyFont="1" applyFill="1" applyBorder="1" applyAlignment="1" applyProtection="1">
      <alignment horizontal="center" vertical="center"/>
      <protection locked="0"/>
    </xf>
    <xf numFmtId="165" fontId="20" fillId="7" borderId="36" xfId="0" applyNumberFormat="1" applyFont="1" applyFill="1" applyBorder="1" applyAlignment="1" applyProtection="1">
      <alignment horizontal="center" vertical="center"/>
      <protection locked="0"/>
    </xf>
    <xf numFmtId="165" fontId="20" fillId="7" borderId="37" xfId="0" applyNumberFormat="1" applyFont="1" applyFill="1" applyBorder="1" applyAlignment="1" applyProtection="1">
      <alignment horizontal="center" vertical="center"/>
      <protection locked="0"/>
    </xf>
    <xf numFmtId="165" fontId="20" fillId="7" borderId="38" xfId="0" applyNumberFormat="1" applyFont="1" applyFill="1" applyBorder="1" applyAlignment="1" applyProtection="1">
      <alignment horizontal="center" vertical="center"/>
      <protection locked="0"/>
    </xf>
    <xf numFmtId="165" fontId="20" fillId="7" borderId="29" xfId="0" applyNumberFormat="1" applyFont="1" applyFill="1" applyBorder="1" applyAlignment="1" applyProtection="1">
      <alignment horizontal="center" vertical="center"/>
      <protection locked="0"/>
    </xf>
    <xf numFmtId="165" fontId="20" fillId="7" borderId="30" xfId="0" applyNumberFormat="1" applyFont="1" applyFill="1" applyBorder="1" applyAlignment="1" applyProtection="1">
      <alignment horizontal="center" vertical="center"/>
      <protection locked="0"/>
    </xf>
    <xf numFmtId="165" fontId="20" fillId="7" borderId="31" xfId="0" applyNumberFormat="1" applyFont="1" applyFill="1" applyBorder="1" applyAlignment="1" applyProtection="1">
      <alignment horizontal="center" vertical="center"/>
      <protection locked="0"/>
    </xf>
    <xf numFmtId="0" fontId="38" fillId="0" borderId="0" xfId="0" applyFont="1" applyFill="1" applyBorder="1" applyAlignment="1">
      <alignment horizontal="left" wrapText="1"/>
    </xf>
    <xf numFmtId="0" fontId="38" fillId="0" borderId="0" xfId="0" applyFont="1" applyFill="1" applyBorder="1" applyAlignment="1">
      <alignment horizontal="left"/>
    </xf>
    <xf numFmtId="0" fontId="38" fillId="0" borderId="0" xfId="0" applyFont="1" applyAlignment="1">
      <alignment horizontal="left"/>
    </xf>
    <xf numFmtId="0" fontId="19" fillId="0" borderId="0" xfId="0" applyFont="1" applyAlignment="1">
      <alignment horizontal="left" vertical="center"/>
    </xf>
    <xf numFmtId="0" fontId="23" fillId="0" borderId="0" xfId="0" applyFont="1" applyAlignment="1">
      <alignment horizontal="left" vertical="center"/>
    </xf>
    <xf numFmtId="0" fontId="24" fillId="0" borderId="0" xfId="0" applyFont="1" applyFill="1" applyBorder="1" applyAlignment="1">
      <alignment horizontal="left" vertical="center"/>
    </xf>
    <xf numFmtId="0" fontId="27" fillId="0" borderId="0" xfId="0" applyFont="1" applyAlignment="1">
      <alignment horizontal="left" vertical="center"/>
    </xf>
    <xf numFmtId="0" fontId="39" fillId="0" borderId="0" xfId="0" applyFont="1" applyFill="1" applyBorder="1" applyAlignment="1">
      <alignment horizontal="left" vertical="center"/>
    </xf>
    <xf numFmtId="0" fontId="23" fillId="0" borderId="0" xfId="0" applyFont="1" applyFill="1" applyAlignment="1">
      <alignment horizontal="left" vertical="center"/>
    </xf>
    <xf numFmtId="0" fontId="20" fillId="0" borderId="0" xfId="0" applyFont="1" applyAlignment="1">
      <alignment horizontal="left" vertical="center"/>
    </xf>
    <xf numFmtId="0" fontId="20" fillId="0" borderId="0" xfId="0" applyFont="1" applyFill="1" applyAlignment="1">
      <alignment horizontal="left" vertical="center"/>
    </xf>
    <xf numFmtId="0" fontId="20" fillId="0" borderId="0" xfId="0" applyFont="1" applyBorder="1" applyAlignment="1">
      <alignment horizontal="left" vertical="center"/>
    </xf>
    <xf numFmtId="0" fontId="24" fillId="0" borderId="0" xfId="0" applyFont="1" applyBorder="1" applyAlignment="1">
      <alignment horizontal="left" vertical="center"/>
    </xf>
    <xf numFmtId="0" fontId="22" fillId="0" borderId="0" xfId="0" applyFont="1" applyFill="1" applyBorder="1" applyAlignment="1">
      <alignment horizontal="left" wrapText="1"/>
    </xf>
    <xf numFmtId="0" fontId="20" fillId="0" borderId="7" xfId="0" applyFont="1" applyFill="1" applyBorder="1" applyAlignment="1">
      <alignment horizontal="left" vertical="center"/>
    </xf>
    <xf numFmtId="0" fontId="22" fillId="0" borderId="0" xfId="0" applyFont="1" applyFill="1" applyBorder="1" applyAlignment="1">
      <alignment horizontal="left"/>
    </xf>
    <xf numFmtId="0" fontId="20" fillId="0" borderId="0" xfId="0" applyFont="1" applyFill="1" applyBorder="1" applyAlignment="1">
      <alignment horizontal="left" vertical="center"/>
    </xf>
    <xf numFmtId="0" fontId="20" fillId="0" borderId="0" xfId="0" applyFont="1" applyFill="1" applyBorder="1" applyAlignment="1">
      <alignment textRotation="90"/>
    </xf>
    <xf numFmtId="0" fontId="20" fillId="0" borderId="4" xfId="0" applyFont="1" applyFill="1" applyBorder="1" applyAlignment="1">
      <alignment horizontal="left" vertical="center"/>
    </xf>
    <xf numFmtId="0" fontId="22" fillId="0" borderId="0" xfId="0" applyFont="1" applyAlignment="1">
      <alignment horizontal="left" vertical="center"/>
    </xf>
    <xf numFmtId="0" fontId="22" fillId="0" borderId="0" xfId="0" applyFont="1" applyAlignment="1">
      <alignment horizontal="left"/>
    </xf>
    <xf numFmtId="0" fontId="22" fillId="0" borderId="0" xfId="0" applyFont="1" applyBorder="1" applyAlignment="1">
      <alignment horizontal="left"/>
    </xf>
    <xf numFmtId="0" fontId="40" fillId="0" borderId="0" xfId="0" applyFont="1" applyFill="1" applyBorder="1" applyAlignment="1">
      <alignment horizontal="left" vertical="center"/>
    </xf>
    <xf numFmtId="0" fontId="41" fillId="0" borderId="0" xfId="0" applyFont="1" applyAlignment="1">
      <alignment horizontal="left" vertical="center"/>
    </xf>
    <xf numFmtId="0" fontId="20" fillId="0" borderId="14" xfId="0" applyFont="1" applyFill="1" applyBorder="1" applyAlignment="1">
      <alignment horizontal="center" vertical="center"/>
    </xf>
    <xf numFmtId="0" fontId="20" fillId="0" borderId="14" xfId="0" applyFont="1" applyFill="1" applyBorder="1" applyAlignment="1" applyProtection="1">
      <alignment horizontal="left" vertical="center" wrapText="1"/>
    </xf>
    <xf numFmtId="3" fontId="22" fillId="7" borderId="35" xfId="0" applyNumberFormat="1" applyFont="1" applyFill="1" applyBorder="1" applyAlignment="1" applyProtection="1">
      <alignment horizontal="center" vertical="center"/>
      <protection locked="0"/>
    </xf>
    <xf numFmtId="0" fontId="20" fillId="0" borderId="1" xfId="0" applyNumberFormat="1" applyFont="1" applyBorder="1" applyAlignment="1" applyProtection="1">
      <alignment horizontal="center" vertical="center" textRotation="90" wrapText="1"/>
    </xf>
    <xf numFmtId="0" fontId="20" fillId="0" borderId="2" xfId="0" applyNumberFormat="1" applyFont="1" applyBorder="1" applyAlignment="1" applyProtection="1">
      <alignment horizontal="center" vertical="center" textRotation="90" wrapText="1"/>
    </xf>
    <xf numFmtId="0" fontId="20" fillId="0" borderId="2" xfId="0" applyFont="1" applyBorder="1" applyAlignment="1" applyProtection="1">
      <alignment horizontal="center" vertical="center" textRotation="90" wrapText="1"/>
    </xf>
    <xf numFmtId="0" fontId="20" fillId="0" borderId="3" xfId="0" applyNumberFormat="1" applyFont="1" applyBorder="1" applyAlignment="1" applyProtection="1">
      <alignment horizontal="center" vertical="center" textRotation="90" wrapText="1"/>
    </xf>
    <xf numFmtId="0" fontId="20" fillId="0" borderId="1" xfId="0" applyFont="1" applyBorder="1" applyAlignment="1" applyProtection="1">
      <alignment horizontal="center" vertical="center" textRotation="90" wrapText="1"/>
    </xf>
    <xf numFmtId="0" fontId="20" fillId="0" borderId="3" xfId="0" applyFont="1" applyBorder="1" applyAlignment="1" applyProtection="1">
      <alignment horizontal="center" vertical="center" textRotation="90" wrapText="1"/>
    </xf>
    <xf numFmtId="0" fontId="20" fillId="0" borderId="34" xfId="0" applyFont="1" applyFill="1" applyBorder="1" applyAlignment="1">
      <alignment horizontal="left" vertical="center"/>
    </xf>
    <xf numFmtId="0" fontId="20" fillId="0" borderId="9" xfId="0" applyFont="1" applyFill="1" applyBorder="1" applyAlignment="1">
      <alignment horizontal="left" vertical="center"/>
    </xf>
    <xf numFmtId="0" fontId="20" fillId="0" borderId="42" xfId="0" applyFont="1" applyFill="1" applyBorder="1" applyAlignment="1">
      <alignment horizontal="left" vertical="center"/>
    </xf>
    <xf numFmtId="0" fontId="20" fillId="0" borderId="41" xfId="0" applyFont="1" applyFill="1" applyBorder="1" applyAlignment="1">
      <alignment horizontal="left" vertical="center"/>
    </xf>
    <xf numFmtId="0" fontId="20" fillId="0" borderId="43" xfId="0" applyFont="1" applyFill="1" applyBorder="1" applyAlignment="1">
      <alignment horizontal="left" vertical="center"/>
    </xf>
    <xf numFmtId="0" fontId="20" fillId="0" borderId="44" xfId="0" applyFont="1" applyFill="1" applyBorder="1" applyAlignment="1">
      <alignment horizontal="left" vertical="center"/>
    </xf>
    <xf numFmtId="0" fontId="20" fillId="0" borderId="45" xfId="0" applyFont="1" applyFill="1" applyBorder="1" applyAlignment="1">
      <alignment horizontal="left" vertical="center"/>
    </xf>
    <xf numFmtId="0" fontId="20" fillId="0" borderId="46" xfId="0" applyFont="1" applyFill="1" applyBorder="1" applyAlignment="1">
      <alignment horizontal="left" vertical="center"/>
    </xf>
    <xf numFmtId="0" fontId="20" fillId="0" borderId="6" xfId="0" applyFont="1" applyFill="1" applyBorder="1" applyAlignment="1">
      <alignment horizontal="left" vertical="center"/>
    </xf>
    <xf numFmtId="0" fontId="20" fillId="0" borderId="34"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6" xfId="0" applyFont="1" applyFill="1" applyBorder="1" applyAlignment="1">
      <alignment horizontal="center" vertical="center"/>
    </xf>
    <xf numFmtId="0" fontId="19" fillId="0" borderId="14" xfId="0" applyFont="1" applyFill="1" applyBorder="1" applyAlignment="1">
      <alignment horizontal="left" vertical="center"/>
    </xf>
    <xf numFmtId="0" fontId="19" fillId="0" borderId="35" xfId="0" applyFont="1" applyFill="1" applyBorder="1" applyAlignment="1">
      <alignment horizontal="left" vertical="center"/>
    </xf>
    <xf numFmtId="0" fontId="20" fillId="0" borderId="11"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0" xfId="0" applyFont="1" applyFill="1" applyBorder="1" applyAlignment="1">
      <alignment horizontal="left"/>
    </xf>
    <xf numFmtId="0" fontId="20" fillId="9" borderId="7" xfId="0" applyFont="1" applyFill="1" applyBorder="1" applyAlignment="1" applyProtection="1">
      <alignment horizontal="center" vertical="center" textRotation="90" wrapText="1"/>
    </xf>
    <xf numFmtId="1" fontId="22" fillId="9" borderId="7" xfId="0" applyNumberFormat="1" applyFont="1" applyFill="1" applyBorder="1" applyAlignment="1" applyProtection="1">
      <alignment horizontal="right" vertical="center"/>
    </xf>
    <xf numFmtId="43" fontId="22" fillId="0" borderId="8" xfId="1" applyFont="1" applyFill="1" applyBorder="1" applyAlignment="1" applyProtection="1">
      <alignment horizontal="center" vertical="top" wrapText="1"/>
    </xf>
    <xf numFmtId="43" fontId="22" fillId="0" borderId="7" xfId="1" applyFont="1" applyFill="1" applyBorder="1" applyAlignment="1" applyProtection="1">
      <alignment horizontal="center" vertical="top" wrapText="1"/>
    </xf>
    <xf numFmtId="0" fontId="20" fillId="7" borderId="35" xfId="0" applyFont="1" applyFill="1" applyBorder="1" applyAlignment="1" applyProtection="1">
      <alignment horizontal="center" vertical="center" textRotation="90"/>
    </xf>
    <xf numFmtId="0" fontId="20" fillId="8" borderId="0" xfId="0" applyFont="1" applyFill="1" applyBorder="1" applyAlignment="1" applyProtection="1">
      <alignment horizontal="center" vertical="center" textRotation="90"/>
    </xf>
    <xf numFmtId="0" fontId="20" fillId="0" borderId="48" xfId="0" applyFont="1" applyFill="1" applyBorder="1" applyAlignment="1" applyProtection="1">
      <alignment horizontal="left" vertical="center" wrapText="1"/>
    </xf>
    <xf numFmtId="0" fontId="20" fillId="0" borderId="44" xfId="0" applyFont="1" applyFill="1" applyBorder="1" applyAlignment="1" applyProtection="1">
      <alignment horizontal="left" vertical="center" wrapText="1"/>
    </xf>
    <xf numFmtId="0" fontId="20" fillId="0" borderId="15" xfId="0" applyNumberFormat="1" applyFont="1" applyFill="1" applyBorder="1" applyAlignment="1" applyProtection="1">
      <alignment horizontal="center" vertical="center" textRotation="90" wrapText="1"/>
      <protection locked="0"/>
    </xf>
    <xf numFmtId="0" fontId="20" fillId="0" borderId="16" xfId="0" applyNumberFormat="1" applyFont="1" applyBorder="1" applyAlignment="1" applyProtection="1">
      <alignment horizontal="center" vertical="center" textRotation="90" wrapText="1"/>
      <protection locked="0"/>
    </xf>
    <xf numFmtId="0" fontId="20" fillId="0" borderId="16" xfId="0" applyNumberFormat="1" applyFont="1" applyBorder="1" applyAlignment="1" applyProtection="1">
      <alignment horizontal="center" vertical="center" textRotation="90" wrapText="1"/>
    </xf>
    <xf numFmtId="0" fontId="20" fillId="0" borderId="17" xfId="0" applyNumberFormat="1" applyFont="1" applyBorder="1" applyAlignment="1" applyProtection="1">
      <alignment horizontal="center" vertical="center" textRotation="90" wrapText="1"/>
      <protection locked="0"/>
    </xf>
    <xf numFmtId="0" fontId="20" fillId="0" borderId="15" xfId="0" applyNumberFormat="1" applyFont="1" applyBorder="1" applyAlignment="1" applyProtection="1">
      <alignment horizontal="center" vertical="center" textRotation="90" wrapText="1"/>
    </xf>
    <xf numFmtId="0" fontId="20" fillId="0" borderId="17" xfId="0" applyNumberFormat="1" applyFont="1" applyBorder="1" applyAlignment="1" applyProtection="1">
      <alignment horizontal="center" vertical="center" textRotation="90" wrapText="1"/>
    </xf>
    <xf numFmtId="179" fontId="20" fillId="7" borderId="29" xfId="2" applyNumberFormat="1" applyFont="1" applyFill="1" applyBorder="1" applyAlignment="1" applyProtection="1">
      <alignment vertical="center"/>
      <protection locked="0"/>
    </xf>
    <xf numFmtId="179" fontId="20" fillId="7" borderId="30" xfId="2" applyNumberFormat="1" applyFont="1" applyFill="1" applyBorder="1" applyAlignment="1" applyProtection="1">
      <alignment vertical="center"/>
      <protection locked="0"/>
    </xf>
    <xf numFmtId="179" fontId="20" fillId="7" borderId="31" xfId="2" applyNumberFormat="1" applyFont="1" applyFill="1" applyBorder="1" applyAlignment="1" applyProtection="1">
      <alignment vertical="center"/>
      <protection locked="0"/>
    </xf>
    <xf numFmtId="186" fontId="22" fillId="6" borderId="29" xfId="0" applyNumberFormat="1" applyFont="1" applyFill="1" applyBorder="1" applyAlignment="1" applyProtection="1">
      <alignment vertical="center"/>
    </xf>
    <xf numFmtId="10" fontId="22" fillId="6" borderId="31" xfId="0" applyNumberFormat="1" applyFont="1" applyFill="1" applyBorder="1" applyAlignment="1" applyProtection="1">
      <alignment vertical="center"/>
    </xf>
    <xf numFmtId="0" fontId="20" fillId="0" borderId="7" xfId="0" applyNumberFormat="1" applyFont="1" applyBorder="1" applyAlignment="1" applyProtection="1">
      <alignment horizontal="center" vertical="center" wrapText="1"/>
    </xf>
    <xf numFmtId="174" fontId="22" fillId="6" borderId="40" xfId="2" applyNumberFormat="1" applyFont="1" applyFill="1" applyBorder="1" applyAlignment="1" applyProtection="1">
      <alignment vertical="center"/>
    </xf>
    <xf numFmtId="174" fontId="20" fillId="0" borderId="40" xfId="2" applyNumberFormat="1" applyFont="1" applyFill="1" applyBorder="1" applyAlignment="1" applyProtection="1">
      <alignment horizontal="right" vertical="center"/>
    </xf>
    <xf numFmtId="174" fontId="22" fillId="6" borderId="12" xfId="2" applyNumberFormat="1" applyFont="1" applyFill="1" applyBorder="1" applyAlignment="1" applyProtection="1">
      <alignment vertical="center"/>
    </xf>
    <xf numFmtId="174" fontId="20" fillId="0" borderId="12" xfId="2" applyNumberFormat="1" applyFont="1" applyFill="1" applyBorder="1" applyAlignment="1" applyProtection="1">
      <alignment horizontal="right" vertical="center"/>
    </xf>
    <xf numFmtId="174" fontId="22" fillId="6" borderId="13" xfId="2" applyNumberFormat="1" applyFont="1" applyFill="1" applyBorder="1" applyAlignment="1" applyProtection="1">
      <alignment vertical="center"/>
    </xf>
    <xf numFmtId="174" fontId="20" fillId="0" borderId="13" xfId="2" applyNumberFormat="1" applyFont="1" applyFill="1" applyBorder="1" applyAlignment="1" applyProtection="1">
      <alignment horizontal="right" vertical="center"/>
    </xf>
    <xf numFmtId="185" fontId="22" fillId="6" borderId="41" xfId="2" applyNumberFormat="1" applyFont="1" applyFill="1" applyBorder="1" applyAlignment="1" applyProtection="1">
      <alignment vertical="center"/>
    </xf>
    <xf numFmtId="0" fontId="20" fillId="0" borderId="41" xfId="0" applyFont="1" applyBorder="1" applyAlignment="1" applyProtection="1">
      <alignment horizontal="right" vertical="center" textRotation="180" wrapText="1"/>
    </xf>
    <xf numFmtId="0" fontId="20" fillId="8" borderId="0" xfId="0" applyFont="1" applyFill="1" applyBorder="1" applyAlignment="1" applyProtection="1">
      <alignment horizontal="center" vertical="top" textRotation="90"/>
    </xf>
    <xf numFmtId="182" fontId="20" fillId="0" borderId="12" xfId="0" applyNumberFormat="1" applyFont="1" applyBorder="1" applyAlignment="1" applyProtection="1">
      <alignment horizontal="right" vertical="center"/>
    </xf>
    <xf numFmtId="169" fontId="22" fillId="6" borderId="12" xfId="0" applyNumberFormat="1" applyFont="1" applyFill="1" applyBorder="1" applyAlignment="1" applyProtection="1">
      <alignment horizontal="right" vertical="center"/>
    </xf>
    <xf numFmtId="182" fontId="20" fillId="0" borderId="13" xfId="0" applyNumberFormat="1" applyFont="1" applyBorder="1" applyAlignment="1" applyProtection="1">
      <alignment horizontal="right" vertical="center"/>
    </xf>
    <xf numFmtId="169" fontId="22" fillId="6" borderId="13" xfId="0" applyNumberFormat="1" applyFont="1" applyFill="1" applyBorder="1" applyAlignment="1" applyProtection="1">
      <alignment horizontal="right" vertical="center"/>
    </xf>
    <xf numFmtId="180" fontId="20" fillId="2" borderId="16" xfId="0" applyNumberFormat="1" applyFont="1" applyFill="1" applyBorder="1" applyAlignment="1" applyProtection="1">
      <alignment horizontal="right" vertical="center"/>
    </xf>
    <xf numFmtId="180" fontId="20" fillId="2" borderId="15" xfId="0" applyNumberFormat="1" applyFont="1" applyFill="1" applyBorder="1" applyAlignment="1" applyProtection="1">
      <alignment horizontal="right" vertical="center"/>
    </xf>
    <xf numFmtId="180" fontId="20" fillId="2" borderId="17" xfId="0" applyNumberFormat="1" applyFont="1" applyFill="1" applyBorder="1" applyAlignment="1" applyProtection="1">
      <alignment horizontal="right" vertical="center"/>
    </xf>
    <xf numFmtId="182" fontId="20" fillId="0" borderId="37" xfId="0" applyNumberFormat="1" applyFont="1" applyFill="1" applyBorder="1" applyAlignment="1" applyProtection="1">
      <alignment horizontal="right" vertical="center"/>
    </xf>
    <xf numFmtId="182" fontId="20" fillId="0" borderId="38" xfId="0" applyNumberFormat="1" applyFont="1" applyFill="1" applyBorder="1" applyAlignment="1" applyProtection="1">
      <alignment horizontal="right" vertical="center"/>
    </xf>
    <xf numFmtId="182" fontId="20" fillId="0" borderId="36" xfId="0" applyNumberFormat="1" applyFont="1" applyFill="1" applyBorder="1" applyAlignment="1" applyProtection="1">
      <alignment horizontal="right" vertical="center"/>
    </xf>
    <xf numFmtId="182" fontId="20" fillId="0" borderId="30" xfId="0" applyNumberFormat="1" applyFont="1" applyFill="1" applyBorder="1" applyAlignment="1" applyProtection="1">
      <alignment horizontal="right" vertical="center"/>
    </xf>
    <xf numFmtId="182" fontId="20" fillId="0" borderId="31" xfId="0" applyNumberFormat="1" applyFont="1" applyFill="1" applyBorder="1" applyAlignment="1" applyProtection="1">
      <alignment horizontal="right" vertical="center"/>
    </xf>
    <xf numFmtId="182" fontId="20" fillId="0" borderId="29" xfId="0" applyNumberFormat="1" applyFont="1" applyFill="1" applyBorder="1" applyAlignment="1" applyProtection="1">
      <alignment horizontal="right" vertical="center"/>
    </xf>
    <xf numFmtId="187" fontId="20" fillId="0" borderId="16" xfId="0" applyNumberFormat="1" applyFont="1" applyFill="1" applyBorder="1" applyAlignment="1" applyProtection="1">
      <alignment horizontal="center" vertical="center"/>
    </xf>
    <xf numFmtId="187" fontId="20" fillId="0" borderId="17" xfId="0" applyNumberFormat="1" applyFont="1" applyFill="1" applyBorder="1" applyAlignment="1" applyProtection="1">
      <alignment horizontal="center" vertical="center"/>
    </xf>
    <xf numFmtId="187" fontId="20" fillId="0" borderId="15" xfId="0" applyNumberFormat="1" applyFont="1" applyFill="1" applyBorder="1" applyAlignment="1" applyProtection="1">
      <alignment horizontal="center" vertical="center"/>
    </xf>
    <xf numFmtId="187" fontId="20" fillId="0" borderId="11" xfId="0" applyNumberFormat="1" applyFont="1" applyBorder="1" applyAlignment="1" applyProtection="1">
      <alignment horizontal="center" vertical="center"/>
    </xf>
    <xf numFmtId="187" fontId="20" fillId="0" borderId="37" xfId="0" applyNumberFormat="1" applyFont="1" applyFill="1" applyBorder="1" applyAlignment="1" applyProtection="1">
      <alignment horizontal="center" vertical="center"/>
    </xf>
    <xf numFmtId="187" fontId="20" fillId="0" borderId="38" xfId="0" applyNumberFormat="1" applyFont="1" applyFill="1" applyBorder="1" applyAlignment="1" applyProtection="1">
      <alignment horizontal="center" vertical="center"/>
    </xf>
    <xf numFmtId="187" fontId="20" fillId="0" borderId="36" xfId="0" applyNumberFormat="1" applyFont="1" applyFill="1" applyBorder="1" applyAlignment="1" applyProtection="1">
      <alignment horizontal="center" vertical="center"/>
    </xf>
    <xf numFmtId="187" fontId="20" fillId="0" borderId="12" xfId="0" applyNumberFormat="1" applyFont="1" applyBorder="1" applyAlignment="1" applyProtection="1">
      <alignment horizontal="center" vertical="center"/>
    </xf>
    <xf numFmtId="187" fontId="20" fillId="0" borderId="30" xfId="0" applyNumberFormat="1" applyFont="1" applyFill="1" applyBorder="1" applyAlignment="1" applyProtection="1">
      <alignment horizontal="center" vertical="center"/>
    </xf>
    <xf numFmtId="187" fontId="20" fillId="0" borderId="31" xfId="0" applyNumberFormat="1" applyFont="1" applyFill="1" applyBorder="1" applyAlignment="1" applyProtection="1">
      <alignment horizontal="center" vertical="center"/>
    </xf>
    <xf numFmtId="187" fontId="20" fillId="0" borderId="29" xfId="0" applyNumberFormat="1" applyFont="1" applyFill="1" applyBorder="1" applyAlignment="1" applyProtection="1">
      <alignment horizontal="center" vertical="center"/>
    </xf>
    <xf numFmtId="187" fontId="20" fillId="0" borderId="13" xfId="0" applyNumberFormat="1" applyFont="1" applyBorder="1" applyAlignment="1" applyProtection="1">
      <alignment horizontal="center" vertical="center"/>
    </xf>
    <xf numFmtId="172" fontId="20" fillId="0" borderId="2" xfId="2" applyNumberFormat="1" applyFont="1" applyFill="1" applyBorder="1" applyAlignment="1" applyProtection="1">
      <alignment vertical="center" wrapText="1"/>
    </xf>
    <xf numFmtId="172" fontId="20" fillId="0" borderId="3" xfId="2" applyNumberFormat="1" applyFont="1" applyFill="1" applyBorder="1" applyAlignment="1" applyProtection="1">
      <alignment vertical="center" wrapText="1"/>
    </xf>
    <xf numFmtId="172" fontId="20" fillId="0" borderId="1" xfId="2" applyNumberFormat="1" applyFont="1" applyFill="1" applyBorder="1" applyAlignment="1" applyProtection="1">
      <alignment vertical="center" wrapText="1"/>
    </xf>
    <xf numFmtId="172" fontId="20" fillId="0" borderId="8" xfId="1" applyNumberFormat="1" applyFont="1" applyBorder="1" applyAlignment="1" applyProtection="1">
      <alignment vertical="center"/>
    </xf>
    <xf numFmtId="0" fontId="20" fillId="0" borderId="8" xfId="0" applyFont="1" applyBorder="1" applyAlignment="1" applyProtection="1">
      <alignment horizontal="center" vertical="center"/>
    </xf>
    <xf numFmtId="168" fontId="20" fillId="0" borderId="11" xfId="0" applyNumberFormat="1" applyFont="1" applyFill="1" applyBorder="1" applyAlignment="1" applyProtection="1">
      <alignment vertical="center" wrapText="1"/>
    </xf>
    <xf numFmtId="173" fontId="20" fillId="7" borderId="15" xfId="0" applyNumberFormat="1" applyFont="1" applyFill="1" applyBorder="1" applyAlignment="1" applyProtection="1">
      <alignment horizontal="right" vertical="center"/>
      <protection locked="0"/>
    </xf>
    <xf numFmtId="173" fontId="20" fillId="7" borderId="16" xfId="0" applyNumberFormat="1" applyFont="1" applyFill="1" applyBorder="1" applyAlignment="1" applyProtection="1">
      <alignment horizontal="right" vertical="center"/>
      <protection locked="0"/>
    </xf>
    <xf numFmtId="173" fontId="20" fillId="7" borderId="17" xfId="0" applyNumberFormat="1" applyFont="1" applyFill="1" applyBorder="1" applyAlignment="1" applyProtection="1">
      <alignment horizontal="right" vertical="center"/>
      <protection locked="0"/>
    </xf>
    <xf numFmtId="168" fontId="20" fillId="0" borderId="12" xfId="0" applyNumberFormat="1" applyFont="1" applyFill="1" applyBorder="1" applyAlignment="1" applyProtection="1">
      <alignment vertical="center" wrapText="1"/>
    </xf>
    <xf numFmtId="173" fontId="20" fillId="7" borderId="36" xfId="0" applyNumberFormat="1" applyFont="1" applyFill="1" applyBorder="1" applyAlignment="1" applyProtection="1">
      <alignment horizontal="right" vertical="center"/>
      <protection locked="0"/>
    </xf>
    <xf numFmtId="173" fontId="20" fillId="7" borderId="37" xfId="0" applyNumberFormat="1" applyFont="1" applyFill="1" applyBorder="1" applyAlignment="1" applyProtection="1">
      <alignment horizontal="right" vertical="center"/>
      <protection locked="0"/>
    </xf>
    <xf numFmtId="173" fontId="20" fillId="7" borderId="38" xfId="0" applyNumberFormat="1" applyFont="1" applyFill="1" applyBorder="1" applyAlignment="1" applyProtection="1">
      <alignment horizontal="right" vertical="center"/>
      <protection locked="0"/>
    </xf>
    <xf numFmtId="0" fontId="20" fillId="0" borderId="13" xfId="0" applyNumberFormat="1" applyFont="1" applyFill="1" applyBorder="1" applyAlignment="1" applyProtection="1">
      <alignment horizontal="left" vertical="center" wrapText="1"/>
    </xf>
    <xf numFmtId="178" fontId="20" fillId="0" borderId="29" xfId="2" applyNumberFormat="1" applyFont="1" applyFill="1" applyBorder="1" applyAlignment="1" applyProtection="1">
      <alignment horizontal="right" vertical="center"/>
    </xf>
    <xf numFmtId="178" fontId="20" fillId="0" borderId="30" xfId="2" applyNumberFormat="1" applyFont="1" applyFill="1" applyBorder="1" applyAlignment="1" applyProtection="1">
      <alignment horizontal="right" vertical="center"/>
    </xf>
    <xf numFmtId="178" fontId="20" fillId="0" borderId="31" xfId="2" applyNumberFormat="1" applyFont="1" applyFill="1" applyBorder="1" applyAlignment="1" applyProtection="1">
      <alignment horizontal="right" vertical="center"/>
    </xf>
    <xf numFmtId="0" fontId="20" fillId="0" borderId="49" xfId="0" applyFont="1" applyFill="1" applyBorder="1" applyAlignment="1" applyProtection="1">
      <alignment horizontal="center" vertical="center" textRotation="90"/>
    </xf>
    <xf numFmtId="0" fontId="20" fillId="0" borderId="2" xfId="0" applyNumberFormat="1" applyFont="1" applyFill="1" applyBorder="1" applyAlignment="1" applyProtection="1">
      <alignment horizontal="center" vertical="center" textRotation="90" wrapText="1"/>
    </xf>
    <xf numFmtId="0" fontId="20" fillId="0" borderId="48" xfId="0" applyFont="1" applyFill="1" applyBorder="1" applyAlignment="1" applyProtection="1">
      <alignment vertical="center" wrapText="1"/>
    </xf>
    <xf numFmtId="167" fontId="22" fillId="2" borderId="14" xfId="0" applyNumberFormat="1" applyFont="1" applyFill="1" applyBorder="1" applyAlignment="1" applyProtection="1">
      <alignment vertical="center" wrapText="1"/>
    </xf>
    <xf numFmtId="0" fontId="20" fillId="2" borderId="8" xfId="0" applyFont="1" applyFill="1" applyBorder="1" applyAlignment="1" applyProtection="1">
      <alignment vertical="center"/>
    </xf>
    <xf numFmtId="0" fontId="22" fillId="2" borderId="14" xfId="0" applyFont="1" applyFill="1" applyBorder="1" applyAlignment="1" applyProtection="1">
      <alignment vertical="center" wrapText="1"/>
    </xf>
    <xf numFmtId="0" fontId="20" fillId="0" borderId="14" xfId="0" applyFont="1" applyFill="1" applyBorder="1" applyAlignment="1" applyProtection="1">
      <alignment vertical="center" wrapText="1"/>
    </xf>
    <xf numFmtId="164" fontId="20" fillId="0" borderId="35" xfId="0" applyNumberFormat="1" applyFont="1" applyFill="1" applyBorder="1" applyAlignment="1" applyProtection="1">
      <alignment vertical="center" wrapText="1"/>
    </xf>
    <xf numFmtId="0" fontId="20" fillId="0" borderId="14" xfId="0" applyFont="1" applyFill="1" applyBorder="1" applyAlignment="1" applyProtection="1"/>
    <xf numFmtId="10" fontId="22" fillId="0" borderId="9" xfId="2" applyNumberFormat="1" applyFont="1" applyFill="1" applyBorder="1" applyAlignment="1" applyProtection="1">
      <alignment horizontal="right" vertical="center"/>
    </xf>
    <xf numFmtId="187" fontId="20" fillId="0" borderId="50" xfId="0" applyNumberFormat="1" applyFont="1" applyFill="1" applyBorder="1" applyAlignment="1" applyProtection="1">
      <alignment horizontal="center" vertical="center"/>
    </xf>
    <xf numFmtId="187" fontId="20" fillId="0" borderId="51" xfId="0" applyNumberFormat="1" applyFont="1" applyFill="1" applyBorder="1" applyAlignment="1" applyProtection="1">
      <alignment horizontal="center" vertical="center"/>
    </xf>
    <xf numFmtId="187" fontId="20" fillId="0" borderId="52" xfId="0" applyNumberFormat="1" applyFont="1" applyFill="1" applyBorder="1" applyAlignment="1" applyProtection="1">
      <alignment horizontal="center" vertical="center"/>
    </xf>
    <xf numFmtId="184" fontId="20" fillId="0" borderId="32" xfId="2" applyNumberFormat="1" applyFont="1" applyFill="1" applyBorder="1" applyAlignment="1" applyProtection="1">
      <alignment horizontal="right" vertical="center" wrapText="1"/>
    </xf>
    <xf numFmtId="175" fontId="22" fillId="7" borderId="50" xfId="0" applyNumberFormat="1" applyFont="1" applyFill="1" applyBorder="1" applyAlignment="1" applyProtection="1">
      <alignment horizontal="right" vertical="center"/>
      <protection locked="0"/>
    </xf>
    <xf numFmtId="182" fontId="20" fillId="0" borderId="51" xfId="0" applyNumberFormat="1" applyFont="1" applyFill="1" applyBorder="1" applyAlignment="1" applyProtection="1">
      <alignment horizontal="right" vertical="center"/>
    </xf>
    <xf numFmtId="182" fontId="20" fillId="0" borderId="52" xfId="0" applyNumberFormat="1" applyFont="1" applyFill="1" applyBorder="1" applyAlignment="1" applyProtection="1">
      <alignment horizontal="right" vertical="center"/>
    </xf>
    <xf numFmtId="168" fontId="20" fillId="0" borderId="13" xfId="0" applyNumberFormat="1" applyFont="1" applyFill="1" applyBorder="1" applyAlignment="1" applyProtection="1">
      <alignment vertical="center" wrapText="1"/>
    </xf>
    <xf numFmtId="0" fontId="20" fillId="0" borderId="7" xfId="0" applyNumberFormat="1" applyFont="1" applyFill="1" applyBorder="1" applyAlignment="1" applyProtection="1">
      <alignment vertical="center" wrapText="1"/>
    </xf>
    <xf numFmtId="167" fontId="20" fillId="2" borderId="11" xfId="0" applyNumberFormat="1" applyFont="1" applyFill="1" applyBorder="1" applyAlignment="1" applyProtection="1">
      <alignment vertical="center"/>
    </xf>
    <xf numFmtId="0" fontId="20" fillId="0" borderId="1"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20" fillId="0" borderId="3" xfId="0" applyFont="1" applyBorder="1" applyAlignment="1" applyProtection="1">
      <alignment horizontal="center" vertical="center" wrapText="1"/>
    </xf>
    <xf numFmtId="0" fontId="31" fillId="0" borderId="7" xfId="0" applyFont="1" applyBorder="1" applyAlignment="1" applyProtection="1">
      <alignment horizontal="center" vertical="center" wrapText="1"/>
    </xf>
    <xf numFmtId="182" fontId="20" fillId="0" borderId="40" xfId="0" applyNumberFormat="1" applyFont="1" applyBorder="1" applyAlignment="1" applyProtection="1">
      <alignment horizontal="right" vertical="center"/>
    </xf>
    <xf numFmtId="0" fontId="20" fillId="0" borderId="9" xfId="0" applyFont="1" applyBorder="1" applyAlignment="1" applyProtection="1">
      <alignment horizontal="center" vertical="center"/>
    </xf>
    <xf numFmtId="176" fontId="20" fillId="0" borderId="41" xfId="0" applyNumberFormat="1" applyFont="1" applyBorder="1" applyAlignment="1" applyProtection="1">
      <alignment horizontal="right" vertical="center" wrapText="1"/>
    </xf>
    <xf numFmtId="169" fontId="22" fillId="6" borderId="40" xfId="0" applyNumberFormat="1" applyFont="1" applyFill="1" applyBorder="1" applyAlignment="1" applyProtection="1">
      <alignment horizontal="right" vertical="center"/>
    </xf>
    <xf numFmtId="0" fontId="20" fillId="0" borderId="14" xfId="0" applyFont="1" applyFill="1" applyBorder="1" applyAlignment="1" applyProtection="1">
      <alignment horizontal="left" vertical="center" wrapText="1"/>
    </xf>
    <xf numFmtId="0" fontId="36" fillId="0" borderId="0" xfId="0" applyFont="1" applyBorder="1" applyAlignment="1">
      <alignment horizontal="left"/>
    </xf>
    <xf numFmtId="0" fontId="42" fillId="7" borderId="14" xfId="0" applyFont="1" applyFill="1" applyBorder="1" applyAlignment="1">
      <alignment horizontal="left" vertical="center"/>
    </xf>
    <xf numFmtId="0" fontId="43" fillId="7" borderId="8" xfId="0" applyFont="1" applyFill="1" applyBorder="1" applyAlignment="1">
      <alignment horizontal="left" vertical="center"/>
    </xf>
    <xf numFmtId="0" fontId="43" fillId="7" borderId="35" xfId="0" applyFont="1" applyFill="1" applyBorder="1" applyAlignment="1">
      <alignment horizontal="left" vertical="center"/>
    </xf>
    <xf numFmtId="0" fontId="20" fillId="7" borderId="43" xfId="0" applyFont="1" applyFill="1" applyBorder="1" applyAlignment="1">
      <alignment horizontal="left" vertical="center" wrapText="1"/>
    </xf>
    <xf numFmtId="0" fontId="20" fillId="7" borderId="55" xfId="0" applyFont="1" applyFill="1" applyBorder="1" applyAlignment="1">
      <alignment horizontal="left" vertical="center"/>
    </xf>
    <xf numFmtId="0" fontId="20" fillId="7" borderId="39" xfId="0" applyFont="1" applyFill="1" applyBorder="1" applyAlignment="1">
      <alignment horizontal="left" vertical="center"/>
    </xf>
    <xf numFmtId="0" fontId="20" fillId="7" borderId="48" xfId="0" applyFont="1" applyFill="1" applyBorder="1" applyAlignment="1">
      <alignment horizontal="left" vertical="center"/>
    </xf>
    <xf numFmtId="0" fontId="20" fillId="7" borderId="53" xfId="0" applyFont="1" applyFill="1" applyBorder="1" applyAlignment="1">
      <alignment horizontal="left" vertical="center"/>
    </xf>
    <xf numFmtId="0" fontId="20" fillId="7" borderId="27" xfId="0" applyFont="1" applyFill="1" applyBorder="1" applyAlignment="1">
      <alignment horizontal="left" vertical="center"/>
    </xf>
    <xf numFmtId="0" fontId="20" fillId="7" borderId="43" xfId="0" applyFont="1" applyFill="1" applyBorder="1" applyAlignment="1">
      <alignment horizontal="left" vertical="center"/>
    </xf>
    <xf numFmtId="0" fontId="20" fillId="10" borderId="14" xfId="0" applyFont="1" applyFill="1" applyBorder="1" applyAlignment="1">
      <alignment horizontal="left" vertical="center"/>
    </xf>
    <xf numFmtId="0" fontId="20" fillId="10" borderId="8" xfId="0" applyFont="1" applyFill="1" applyBorder="1" applyAlignment="1">
      <alignment horizontal="left" vertical="center"/>
    </xf>
    <xf numFmtId="0" fontId="20" fillId="10" borderId="35" xfId="0" applyFont="1" applyFill="1" applyBorder="1" applyAlignment="1">
      <alignment horizontal="left" vertical="center"/>
    </xf>
    <xf numFmtId="0" fontId="20" fillId="0" borderId="55" xfId="0" applyFont="1" applyFill="1" applyBorder="1" applyAlignment="1">
      <alignment horizontal="left" vertical="center"/>
    </xf>
    <xf numFmtId="0" fontId="20" fillId="0" borderId="39" xfId="0" applyFont="1" applyFill="1" applyBorder="1" applyAlignment="1">
      <alignment horizontal="left" vertical="center"/>
    </xf>
    <xf numFmtId="0" fontId="20" fillId="0" borderId="54" xfId="0" applyNumberFormat="1" applyFont="1" applyBorder="1" applyAlignment="1" applyProtection="1">
      <alignment horizontal="left" vertical="center" wrapText="1"/>
    </xf>
    <xf numFmtId="0" fontId="20" fillId="0" borderId="54" xfId="0" applyNumberFormat="1" applyFont="1" applyBorder="1" applyAlignment="1" applyProtection="1">
      <alignment horizontal="left" vertical="center"/>
    </xf>
    <xf numFmtId="0" fontId="20" fillId="0" borderId="28" xfId="0" applyNumberFormat="1" applyFont="1" applyBorder="1" applyAlignment="1" applyProtection="1">
      <alignment horizontal="left" vertical="center"/>
    </xf>
    <xf numFmtId="0" fontId="20" fillId="0" borderId="44" xfId="0" applyFont="1" applyFill="1" applyBorder="1" applyAlignment="1">
      <alignment horizontal="left" vertical="center"/>
    </xf>
    <xf numFmtId="0" fontId="0" fillId="0" borderId="54" xfId="0" applyBorder="1" applyAlignment="1">
      <alignment vertical="center"/>
    </xf>
    <xf numFmtId="0" fontId="0" fillId="0" borderId="28" xfId="0" applyBorder="1" applyAlignment="1">
      <alignment vertical="center"/>
    </xf>
    <xf numFmtId="0" fontId="20" fillId="0" borderId="48" xfId="0" applyFont="1" applyFill="1" applyBorder="1" applyAlignment="1">
      <alignment vertical="center"/>
    </xf>
    <xf numFmtId="0" fontId="0" fillId="0" borderId="53" xfId="0" applyBorder="1" applyAlignment="1">
      <alignment vertical="center"/>
    </xf>
    <xf numFmtId="0" fontId="0" fillId="0" borderId="27" xfId="0" applyBorder="1" applyAlignment="1">
      <alignment vertical="center"/>
    </xf>
    <xf numFmtId="0" fontId="20" fillId="0" borderId="44" xfId="0" applyFont="1" applyBorder="1" applyAlignment="1">
      <alignment horizontal="left" vertical="center"/>
    </xf>
    <xf numFmtId="0" fontId="20" fillId="10" borderId="5"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7" borderId="33" xfId="0" applyFont="1" applyFill="1" applyBorder="1" applyAlignment="1">
      <alignment horizontal="left" vertical="center" wrapText="1"/>
    </xf>
    <xf numFmtId="0" fontId="20" fillId="7" borderId="33" xfId="0" applyFont="1" applyFill="1" applyBorder="1" applyAlignment="1">
      <alignment horizontal="left" vertical="center"/>
    </xf>
    <xf numFmtId="0" fontId="20" fillId="7" borderId="34" xfId="0" applyFont="1" applyFill="1" applyBorder="1" applyAlignment="1">
      <alignment horizontal="left" vertical="center"/>
    </xf>
    <xf numFmtId="0" fontId="23" fillId="8" borderId="14" xfId="0" applyFont="1" applyFill="1" applyBorder="1" applyAlignment="1">
      <alignment horizontal="center" vertical="center" textRotation="90"/>
    </xf>
    <xf numFmtId="0" fontId="23" fillId="8" borderId="14" xfId="0" applyFont="1" applyFill="1" applyBorder="1" applyAlignment="1">
      <alignment vertical="center"/>
    </xf>
    <xf numFmtId="0" fontId="28" fillId="0" borderId="0" xfId="0" applyFont="1" applyBorder="1" applyAlignment="1">
      <alignment horizontal="left"/>
    </xf>
    <xf numFmtId="0" fontId="20" fillId="0" borderId="43" xfId="0" applyFont="1" applyFill="1" applyBorder="1" applyAlignment="1">
      <alignment horizontal="left" vertical="center"/>
    </xf>
    <xf numFmtId="0" fontId="0" fillId="0" borderId="55" xfId="0" applyBorder="1" applyAlignment="1">
      <alignment vertical="center"/>
    </xf>
    <xf numFmtId="0" fontId="0" fillId="0" borderId="39" xfId="0" applyBorder="1" applyAlignment="1">
      <alignment vertical="center"/>
    </xf>
    <xf numFmtId="0" fontId="20" fillId="0" borderId="48" xfId="0" applyFont="1" applyFill="1" applyBorder="1" applyAlignment="1">
      <alignment horizontal="left" vertical="center"/>
    </xf>
    <xf numFmtId="0" fontId="26" fillId="0" borderId="1" xfId="0" applyNumberFormat="1" applyFont="1" applyFill="1" applyBorder="1" applyAlignment="1" applyProtection="1">
      <alignment horizontal="left" vertical="center" wrapText="1"/>
    </xf>
    <xf numFmtId="0" fontId="26" fillId="0" borderId="3" xfId="0" applyNumberFormat="1" applyFont="1" applyFill="1" applyBorder="1" applyAlignment="1" applyProtection="1">
      <alignment horizontal="left" vertical="center" wrapText="1"/>
    </xf>
    <xf numFmtId="0" fontId="44" fillId="0" borderId="45" xfId="0" applyFont="1" applyFill="1" applyBorder="1" applyAlignment="1" applyProtection="1">
      <alignment horizontal="left" vertical="center" wrapText="1"/>
    </xf>
    <xf numFmtId="0" fontId="44" fillId="0" borderId="33" xfId="0" applyFont="1" applyFill="1" applyBorder="1" applyAlignment="1" applyProtection="1">
      <alignment horizontal="left" vertical="center" wrapText="1"/>
    </xf>
    <xf numFmtId="0" fontId="44" fillId="0" borderId="34"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20" fillId="0" borderId="3" xfId="0" applyFont="1" applyFill="1" applyBorder="1" applyAlignment="1" applyProtection="1">
      <alignment horizontal="left" vertical="center" wrapText="1"/>
    </xf>
    <xf numFmtId="167" fontId="20" fillId="2" borderId="14" xfId="0" applyNumberFormat="1" applyFont="1" applyFill="1" applyBorder="1" applyAlignment="1" applyProtection="1">
      <alignment horizontal="left" vertical="center" wrapText="1"/>
    </xf>
    <xf numFmtId="167" fontId="20" fillId="2" borderId="35" xfId="0" applyNumberFormat="1" applyFont="1" applyFill="1" applyBorder="1" applyAlignment="1" applyProtection="1">
      <alignment horizontal="left" vertical="center" wrapText="1"/>
    </xf>
    <xf numFmtId="0" fontId="20" fillId="7" borderId="15" xfId="0" applyNumberFormat="1" applyFont="1" applyFill="1" applyBorder="1" applyAlignment="1" applyProtection="1">
      <alignment horizontal="left" vertical="center" wrapText="1"/>
      <protection locked="0"/>
    </xf>
    <xf numFmtId="0" fontId="20" fillId="7" borderId="17" xfId="0" applyNumberFormat="1" applyFont="1" applyFill="1" applyBorder="1" applyAlignment="1" applyProtection="1">
      <alignment horizontal="left" vertical="center" wrapText="1"/>
      <protection locked="0"/>
    </xf>
    <xf numFmtId="0" fontId="20" fillId="7" borderId="21" xfId="0" applyNumberFormat="1" applyFont="1" applyFill="1" applyBorder="1" applyAlignment="1" applyProtection="1">
      <alignment horizontal="left" vertical="center" wrapText="1"/>
      <protection locked="0"/>
    </xf>
    <xf numFmtId="0" fontId="20" fillId="7" borderId="23" xfId="0" applyNumberFormat="1" applyFont="1" applyFill="1" applyBorder="1" applyAlignment="1" applyProtection="1">
      <alignment horizontal="left" vertical="center" wrapText="1"/>
      <protection locked="0"/>
    </xf>
    <xf numFmtId="0" fontId="20" fillId="7" borderId="36" xfId="0" applyNumberFormat="1" applyFont="1" applyFill="1" applyBorder="1" applyAlignment="1" applyProtection="1">
      <alignment horizontal="left" vertical="center" wrapText="1"/>
      <protection locked="0"/>
    </xf>
    <xf numFmtId="0" fontId="20" fillId="7" borderId="38" xfId="0" applyNumberFormat="1" applyFont="1" applyFill="1" applyBorder="1" applyAlignment="1" applyProtection="1">
      <alignment horizontal="left" vertical="center" wrapText="1"/>
      <protection locked="0"/>
    </xf>
    <xf numFmtId="167" fontId="20" fillId="7" borderId="14" xfId="0" applyNumberFormat="1" applyFont="1" applyFill="1" applyBorder="1" applyAlignment="1" applyProtection="1">
      <alignment horizontal="left" vertical="center" wrapText="1"/>
    </xf>
    <xf numFmtId="167" fontId="20" fillId="7" borderId="35" xfId="0" applyNumberFormat="1" applyFont="1" applyFill="1" applyBorder="1" applyAlignment="1" applyProtection="1">
      <alignment horizontal="left" vertical="center" wrapText="1"/>
    </xf>
    <xf numFmtId="0" fontId="19" fillId="0" borderId="14"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20" fillId="0" borderId="14" xfId="0" applyFont="1" applyFill="1" applyBorder="1" applyAlignment="1" applyProtection="1">
      <alignment horizontal="left" vertical="center"/>
    </xf>
    <xf numFmtId="0" fontId="20" fillId="0" borderId="8" xfId="0" applyFont="1" applyFill="1" applyBorder="1" applyAlignment="1" applyProtection="1">
      <alignment horizontal="left" vertical="center"/>
    </xf>
    <xf numFmtId="0" fontId="20" fillId="0" borderId="8" xfId="0" applyFont="1" applyBorder="1" applyAlignment="1" applyProtection="1">
      <alignment horizontal="left"/>
    </xf>
    <xf numFmtId="0" fontId="22" fillId="0" borderId="14" xfId="0" applyFont="1" applyFill="1" applyBorder="1" applyAlignment="1" applyProtection="1">
      <alignment horizontal="left" vertical="center"/>
    </xf>
    <xf numFmtId="0" fontId="22" fillId="0" borderId="8" xfId="0" applyFont="1" applyFill="1" applyBorder="1" applyAlignment="1" applyProtection="1">
      <alignment horizontal="left" vertical="center"/>
    </xf>
    <xf numFmtId="0" fontId="22" fillId="0" borderId="35" xfId="0" applyFont="1" applyFill="1" applyBorder="1" applyAlignment="1" applyProtection="1">
      <alignment horizontal="left" vertical="center"/>
    </xf>
    <xf numFmtId="0" fontId="20" fillId="0" borderId="44" xfId="0" applyFont="1" applyFill="1" applyBorder="1" applyAlignment="1" applyProtection="1">
      <alignment horizontal="left" vertical="center"/>
    </xf>
    <xf numFmtId="0" fontId="20" fillId="0" borderId="54" xfId="0" applyFont="1" applyFill="1" applyBorder="1" applyAlignment="1" applyProtection="1">
      <alignment horizontal="left" vertical="center"/>
    </xf>
    <xf numFmtId="0" fontId="31" fillId="0" borderId="14" xfId="0" applyFont="1" applyFill="1" applyBorder="1" applyAlignment="1" applyProtection="1">
      <alignment horizontal="left" vertical="center" wrapText="1"/>
    </xf>
    <xf numFmtId="0" fontId="36" fillId="0" borderId="8" xfId="0" applyFont="1" applyFill="1" applyBorder="1" applyAlignment="1" applyProtection="1">
      <alignment horizontal="left" vertical="center"/>
    </xf>
    <xf numFmtId="0" fontId="20" fillId="0" borderId="43" xfId="0" applyFont="1" applyFill="1" applyBorder="1" applyAlignment="1" applyProtection="1">
      <alignment horizontal="left" vertical="center"/>
    </xf>
    <xf numFmtId="0" fontId="20" fillId="0" borderId="55" xfId="0" applyFont="1" applyFill="1" applyBorder="1" applyAlignment="1" applyProtection="1">
      <alignment horizontal="left" vertical="center"/>
    </xf>
    <xf numFmtId="0" fontId="20" fillId="0" borderId="48" xfId="0" applyFont="1" applyFill="1" applyBorder="1" applyAlignment="1" applyProtection="1">
      <alignment horizontal="left" vertical="center"/>
    </xf>
    <xf numFmtId="0" fontId="20" fillId="0" borderId="53" xfId="0" applyFont="1" applyFill="1" applyBorder="1" applyAlignment="1" applyProtection="1">
      <alignment horizontal="left" vertical="center"/>
    </xf>
    <xf numFmtId="0" fontId="20" fillId="0" borderId="27" xfId="0" applyFont="1" applyFill="1" applyBorder="1" applyAlignment="1" applyProtection="1">
      <alignment horizontal="left" vertical="center"/>
    </xf>
    <xf numFmtId="0" fontId="22" fillId="2" borderId="14" xfId="0" applyFont="1" applyFill="1" applyBorder="1" applyAlignment="1" applyProtection="1">
      <alignment horizontal="left" vertical="center"/>
    </xf>
    <xf numFmtId="0" fontId="22" fillId="2" borderId="35" xfId="0" applyFont="1" applyFill="1" applyBorder="1" applyAlignment="1" applyProtection="1">
      <alignment horizontal="left" vertical="center"/>
    </xf>
    <xf numFmtId="0" fontId="20" fillId="0" borderId="14" xfId="0" applyFont="1" applyFill="1" applyBorder="1" applyAlignment="1" applyProtection="1">
      <alignment horizontal="left" vertical="center" wrapText="1"/>
    </xf>
    <xf numFmtId="0" fontId="20" fillId="0" borderId="35" xfId="0" applyFont="1" applyFill="1" applyBorder="1" applyAlignment="1" applyProtection="1">
      <alignment horizontal="left" vertical="center" wrapText="1"/>
    </xf>
    <xf numFmtId="167" fontId="22" fillId="2" borderId="14" xfId="0" applyNumberFormat="1" applyFont="1" applyFill="1" applyBorder="1" applyAlignment="1" applyProtection="1">
      <alignment horizontal="left" vertical="center" wrapText="1"/>
    </xf>
    <xf numFmtId="0" fontId="22" fillId="2" borderId="14" xfId="0" applyFont="1" applyFill="1" applyBorder="1" applyAlignment="1" applyProtection="1">
      <alignment horizontal="left" vertical="center" wrapText="1"/>
    </xf>
    <xf numFmtId="0" fontId="20" fillId="2" borderId="35" xfId="0" applyFont="1" applyFill="1" applyBorder="1" applyAlignment="1" applyProtection="1">
      <alignment horizontal="left" vertical="center" wrapText="1"/>
    </xf>
    <xf numFmtId="0" fontId="20" fillId="0" borderId="44" xfId="0" applyFont="1" applyFill="1" applyBorder="1" applyAlignment="1" applyProtection="1">
      <alignment horizontal="left" vertical="center" wrapText="1"/>
    </xf>
    <xf numFmtId="0" fontId="20" fillId="0" borderId="28" xfId="0" applyFont="1" applyFill="1" applyBorder="1" applyAlignment="1" applyProtection="1">
      <alignment horizontal="left" vertical="center" wrapText="1"/>
    </xf>
    <xf numFmtId="0" fontId="23" fillId="0" borderId="0" xfId="0" applyNumberFormat="1" applyFont="1" applyBorder="1" applyAlignment="1" applyProtection="1">
      <alignment horizontal="center" vertical="center" wrapText="1"/>
    </xf>
    <xf numFmtId="171" fontId="22" fillId="0" borderId="0" xfId="0" applyNumberFormat="1" applyFont="1" applyFill="1" applyBorder="1" applyAlignment="1" applyProtection="1">
      <alignment horizontal="right" vertical="center" wrapText="1"/>
    </xf>
    <xf numFmtId="0" fontId="20" fillId="8" borderId="0" xfId="0" applyFont="1" applyFill="1" applyBorder="1" applyAlignment="1" applyProtection="1">
      <alignment horizontal="center" vertical="top" textRotation="90"/>
    </xf>
    <xf numFmtId="0" fontId="22" fillId="6" borderId="15" xfId="0" applyFont="1" applyFill="1" applyBorder="1" applyAlignment="1" applyProtection="1">
      <alignment horizontal="left" vertical="center" wrapText="1"/>
    </xf>
    <xf numFmtId="0" fontId="20" fillId="6" borderId="17" xfId="0" applyFont="1" applyFill="1" applyBorder="1" applyAlignment="1" applyProtection="1">
      <alignment horizontal="left" vertical="center"/>
    </xf>
    <xf numFmtId="0" fontId="31" fillId="0" borderId="1" xfId="0" applyNumberFormat="1" applyFont="1" applyFill="1" applyBorder="1" applyAlignment="1" applyProtection="1">
      <alignment horizontal="left" vertical="center"/>
    </xf>
    <xf numFmtId="0" fontId="31" fillId="0" borderId="2" xfId="0" applyNumberFormat="1" applyFont="1" applyFill="1" applyBorder="1" applyAlignment="1" applyProtection="1">
      <alignment horizontal="left" vertical="center"/>
    </xf>
    <xf numFmtId="0" fontId="31" fillId="0" borderId="3" xfId="0" applyNumberFormat="1" applyFont="1" applyFill="1" applyBorder="1" applyAlignment="1" applyProtection="1">
      <alignment horizontal="left" vertical="center"/>
    </xf>
    <xf numFmtId="0" fontId="31" fillId="0" borderId="45" xfId="0" applyNumberFormat="1" applyFont="1" applyBorder="1" applyAlignment="1" applyProtection="1">
      <alignment horizontal="left" vertical="center"/>
    </xf>
    <xf numFmtId="0" fontId="31" fillId="0" borderId="33" xfId="0" applyNumberFormat="1" applyFont="1" applyBorder="1" applyAlignment="1" applyProtection="1">
      <alignment horizontal="left" vertical="center"/>
    </xf>
    <xf numFmtId="0" fontId="31" fillId="0" borderId="34" xfId="0" applyNumberFormat="1" applyFont="1" applyBorder="1" applyAlignment="1" applyProtection="1">
      <alignment horizontal="left" vertical="center"/>
    </xf>
    <xf numFmtId="0" fontId="22" fillId="0" borderId="1" xfId="0" applyFont="1" applyBorder="1" applyAlignment="1" applyProtection="1">
      <alignment horizontal="center" vertical="center"/>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171" fontId="22" fillId="6" borderId="11" xfId="0" applyNumberFormat="1" applyFont="1" applyFill="1" applyBorder="1" applyAlignment="1" applyProtection="1">
      <alignment horizontal="center" vertical="center" wrapText="1"/>
    </xf>
    <xf numFmtId="171" fontId="22" fillId="6" borderId="13" xfId="0" applyNumberFormat="1" applyFont="1" applyFill="1" applyBorder="1" applyAlignment="1" applyProtection="1">
      <alignment horizontal="center" vertical="center" wrapText="1"/>
    </xf>
    <xf numFmtId="0" fontId="23" fillId="8" borderId="0" xfId="0" applyFont="1" applyFill="1" applyBorder="1" applyAlignment="1" applyProtection="1">
      <alignment horizontal="center" vertical="top" textRotation="90"/>
    </xf>
    <xf numFmtId="0" fontId="20" fillId="0" borderId="44" xfId="0" applyFont="1" applyFill="1" applyBorder="1" applyAlignment="1" applyProtection="1">
      <alignment vertical="center" wrapText="1"/>
    </xf>
    <xf numFmtId="0" fontId="20" fillId="0" borderId="28" xfId="0" applyFont="1" applyFill="1" applyBorder="1" applyAlignment="1" applyProtection="1">
      <alignment vertical="center" wrapText="1"/>
    </xf>
    <xf numFmtId="0" fontId="20" fillId="0" borderId="14" xfId="0" applyFont="1" applyBorder="1" applyAlignment="1" applyProtection="1">
      <alignment vertical="center" wrapText="1"/>
    </xf>
    <xf numFmtId="0" fontId="20" fillId="0" borderId="8" xfId="0" applyFont="1" applyBorder="1" applyAlignment="1" applyProtection="1">
      <alignment vertical="center" wrapText="1"/>
    </xf>
    <xf numFmtId="0" fontId="20" fillId="0" borderId="14" xfId="0" applyFont="1" applyFill="1" applyBorder="1" applyAlignment="1" applyProtection="1">
      <alignment vertical="center" wrapText="1"/>
    </xf>
    <xf numFmtId="0" fontId="20" fillId="0" borderId="8" xfId="0" applyFont="1" applyFill="1" applyBorder="1" applyAlignment="1" applyProtection="1">
      <alignment vertical="center"/>
    </xf>
    <xf numFmtId="0" fontId="20" fillId="0" borderId="35" xfId="0" applyFont="1" applyFill="1" applyBorder="1" applyAlignment="1" applyProtection="1">
      <alignment vertical="center"/>
    </xf>
    <xf numFmtId="0" fontId="22" fillId="2" borderId="8" xfId="0" applyFont="1" applyFill="1" applyBorder="1" applyAlignment="1" applyProtection="1">
      <alignment horizontal="left" vertical="center"/>
    </xf>
    <xf numFmtId="0" fontId="22" fillId="5" borderId="14" xfId="0" applyFont="1" applyFill="1" applyBorder="1" applyAlignment="1" applyProtection="1">
      <alignment horizontal="center" vertical="center"/>
    </xf>
    <xf numFmtId="0" fontId="22" fillId="5" borderId="8" xfId="0" applyFont="1" applyFill="1" applyBorder="1" applyAlignment="1" applyProtection="1">
      <alignment horizontal="center" vertical="center"/>
    </xf>
    <xf numFmtId="0" fontId="31" fillId="0" borderId="0" xfId="0" applyFont="1" applyAlignment="1" applyProtection="1">
      <alignment horizontal="left"/>
    </xf>
    <xf numFmtId="43" fontId="20" fillId="0" borderId="14" xfId="1" applyFont="1" applyFill="1" applyBorder="1" applyAlignment="1" applyProtection="1">
      <alignment horizontal="left" vertical="center" wrapText="1"/>
    </xf>
    <xf numFmtId="43" fontId="20" fillId="0" borderId="14" xfId="1" applyFont="1" applyFill="1" applyBorder="1" applyAlignment="1" applyProtection="1">
      <alignment horizontal="left" vertical="center"/>
    </xf>
    <xf numFmtId="0" fontId="19" fillId="0" borderId="33" xfId="0" applyFont="1" applyFill="1" applyBorder="1" applyAlignment="1" applyProtection="1">
      <alignment horizontal="left" vertical="center"/>
    </xf>
    <xf numFmtId="0" fontId="19" fillId="0" borderId="56" xfId="0" applyFont="1" applyFill="1" applyBorder="1" applyAlignment="1" applyProtection="1">
      <alignment horizontal="left" vertical="center"/>
    </xf>
  </cellXfs>
  <cellStyles count="3">
    <cellStyle name="Komma" xfId="1" builtinId="3"/>
    <cellStyle name="Prozent" xfId="2"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tabSelected="1" zoomScaleNormal="100" workbookViewId="0">
      <selection activeCell="C1" sqref="C1:E1"/>
    </sheetView>
  </sheetViews>
  <sheetFormatPr baseColWidth="10" defaultRowHeight="12.75" x14ac:dyDescent="0.2"/>
  <cols>
    <col min="1" max="1" width="21.5703125" style="260" customWidth="1"/>
    <col min="2" max="2" width="3.7109375" style="260" customWidth="1"/>
    <col min="3" max="3" width="7.28515625" style="266" customWidth="1"/>
    <col min="4" max="4" width="6.42578125" style="266" customWidth="1"/>
    <col min="5" max="5" width="13.5703125" style="266" customWidth="1"/>
    <col min="6" max="6" width="74.140625" style="267" customWidth="1"/>
    <col min="7" max="7" width="19" style="264" customWidth="1"/>
    <col min="8" max="16384" width="11.42578125" style="264"/>
  </cols>
  <sheetData>
    <row r="1" spans="1:9" s="257" customFormat="1" ht="20.25" customHeight="1" x14ac:dyDescent="0.45">
      <c r="A1" s="255"/>
      <c r="B1" s="255"/>
      <c r="C1" s="405" t="s">
        <v>76</v>
      </c>
      <c r="D1" s="405"/>
      <c r="E1" s="405"/>
      <c r="F1" s="256"/>
      <c r="G1" s="10"/>
    </row>
    <row r="2" spans="1:9" s="258" customFormat="1" ht="18.75" x14ac:dyDescent="0.2">
      <c r="A2" s="300" t="s">
        <v>77</v>
      </c>
      <c r="B2" s="301"/>
      <c r="C2" s="406" t="s">
        <v>78</v>
      </c>
      <c r="D2" s="407"/>
      <c r="E2" s="407"/>
      <c r="F2" s="408"/>
      <c r="G2" s="274"/>
    </row>
    <row r="3" spans="1:9" s="6" customFormat="1" ht="24.95" customHeight="1" x14ac:dyDescent="0.3">
      <c r="A3" s="268" t="s">
        <v>174</v>
      </c>
      <c r="B3" s="268"/>
      <c r="C3" s="7" t="s">
        <v>194</v>
      </c>
      <c r="D3" s="7"/>
      <c r="E3" s="7"/>
      <c r="F3" s="8"/>
      <c r="G3" s="275"/>
    </row>
    <row r="4" spans="1:9" s="259" customFormat="1" ht="15" customHeight="1" x14ac:dyDescent="0.2">
      <c r="A4" s="302" t="s">
        <v>157</v>
      </c>
      <c r="B4" s="436" t="s">
        <v>150</v>
      </c>
      <c r="C4" s="412" t="s">
        <v>79</v>
      </c>
      <c r="D4" s="413"/>
      <c r="E4" s="413"/>
      <c r="F4" s="414"/>
      <c r="G4" s="264"/>
    </row>
    <row r="5" spans="1:9" s="259" customFormat="1" ht="24.95" customHeight="1" x14ac:dyDescent="0.2">
      <c r="A5" s="303" t="s">
        <v>158</v>
      </c>
      <c r="B5" s="437"/>
      <c r="C5" s="409" t="s">
        <v>202</v>
      </c>
      <c r="D5" s="410"/>
      <c r="E5" s="410"/>
      <c r="F5" s="411"/>
      <c r="G5" s="264"/>
    </row>
    <row r="6" spans="1:9" s="259" customFormat="1" ht="15" customHeight="1" x14ac:dyDescent="0.2">
      <c r="A6" s="303" t="s">
        <v>157</v>
      </c>
      <c r="B6" s="437"/>
      <c r="C6" s="415" t="s">
        <v>173</v>
      </c>
      <c r="D6" s="410"/>
      <c r="E6" s="410"/>
      <c r="F6" s="411"/>
      <c r="G6" s="264"/>
    </row>
    <row r="7" spans="1:9" s="259" customFormat="1" ht="15" customHeight="1" x14ac:dyDescent="0.2">
      <c r="A7" s="291"/>
      <c r="B7" s="437"/>
      <c r="C7" s="424" t="s">
        <v>184</v>
      </c>
      <c r="D7" s="425"/>
      <c r="E7" s="425"/>
      <c r="F7" s="426"/>
      <c r="G7" s="264"/>
    </row>
    <row r="8" spans="1:9" s="7" customFormat="1" ht="24.95" customHeight="1" x14ac:dyDescent="0.3">
      <c r="A8" s="270"/>
      <c r="B8" s="270"/>
      <c r="C8" s="7" t="s">
        <v>195</v>
      </c>
      <c r="G8" s="276"/>
    </row>
    <row r="9" spans="1:9" s="261" customFormat="1" ht="18.95" customHeight="1" x14ac:dyDescent="0.25">
      <c r="A9" s="268" t="s">
        <v>178</v>
      </c>
      <c r="B9" s="304"/>
      <c r="C9" s="438" t="s">
        <v>81</v>
      </c>
      <c r="D9" s="438"/>
      <c r="E9" s="438"/>
      <c r="F9" s="438"/>
      <c r="G9" s="264"/>
    </row>
    <row r="10" spans="1:9" s="259" customFormat="1" ht="15" customHeight="1" x14ac:dyDescent="0.2">
      <c r="A10" s="289" t="s">
        <v>80</v>
      </c>
      <c r="B10" s="436" t="s">
        <v>119</v>
      </c>
      <c r="C10" s="412" t="s">
        <v>159</v>
      </c>
      <c r="D10" s="413"/>
      <c r="E10" s="413"/>
      <c r="F10" s="414"/>
      <c r="G10" s="264"/>
    </row>
    <row r="11" spans="1:9" s="259" customFormat="1" ht="15" customHeight="1" x14ac:dyDescent="0.2">
      <c r="A11" s="290"/>
      <c r="B11" s="436"/>
      <c r="C11" s="292"/>
      <c r="D11" s="419" t="s">
        <v>82</v>
      </c>
      <c r="E11" s="419"/>
      <c r="F11" s="420"/>
      <c r="G11" s="264"/>
    </row>
    <row r="12" spans="1:9" s="259" customFormat="1" ht="23.25" customHeight="1" x14ac:dyDescent="0.2">
      <c r="A12" s="290"/>
      <c r="B12" s="436"/>
      <c r="C12" s="293"/>
      <c r="D12" s="421" t="s">
        <v>166</v>
      </c>
      <c r="E12" s="422"/>
      <c r="F12" s="423"/>
      <c r="G12" s="264"/>
    </row>
    <row r="13" spans="1:9" s="259" customFormat="1" ht="15" customHeight="1" x14ac:dyDescent="0.2">
      <c r="A13" s="290"/>
      <c r="B13" s="436" t="s">
        <v>120</v>
      </c>
      <c r="C13" s="412" t="s">
        <v>83</v>
      </c>
      <c r="D13" s="413"/>
      <c r="E13" s="413"/>
      <c r="F13" s="414"/>
      <c r="G13" s="277" t="s">
        <v>84</v>
      </c>
      <c r="H13" s="262"/>
      <c r="I13" s="262"/>
    </row>
    <row r="14" spans="1:9" s="259" customFormat="1" ht="15" customHeight="1" x14ac:dyDescent="0.2">
      <c r="A14" s="291"/>
      <c r="B14" s="436"/>
      <c r="C14" s="293"/>
      <c r="D14" s="422" t="s">
        <v>85</v>
      </c>
      <c r="E14" s="422"/>
      <c r="F14" s="423"/>
      <c r="G14" s="264"/>
    </row>
    <row r="15" spans="1:9" s="261" customFormat="1" ht="24.95" customHeight="1" x14ac:dyDescent="0.25">
      <c r="A15" s="268" t="s">
        <v>178</v>
      </c>
      <c r="B15" s="271"/>
      <c r="C15" s="438" t="s">
        <v>183</v>
      </c>
      <c r="D15" s="438"/>
      <c r="E15" s="438"/>
      <c r="F15" s="438"/>
      <c r="G15" s="264"/>
    </row>
    <row r="16" spans="1:9" s="263" customFormat="1" ht="15" customHeight="1" x14ac:dyDescent="0.2">
      <c r="A16" s="289" t="s">
        <v>86</v>
      </c>
      <c r="B16" s="436" t="s">
        <v>121</v>
      </c>
      <c r="C16" s="442" t="s">
        <v>87</v>
      </c>
      <c r="D16" s="428"/>
      <c r="E16" s="428"/>
      <c r="F16" s="429"/>
      <c r="G16" s="265"/>
    </row>
    <row r="17" spans="1:9" ht="15" customHeight="1" x14ac:dyDescent="0.2">
      <c r="A17" s="291"/>
      <c r="B17" s="436"/>
      <c r="C17" s="424" t="s">
        <v>182</v>
      </c>
      <c r="D17" s="425"/>
      <c r="E17" s="425"/>
      <c r="F17" s="426"/>
      <c r="G17" s="277" t="s">
        <v>88</v>
      </c>
      <c r="H17" s="262"/>
      <c r="I17" s="262"/>
    </row>
    <row r="18" spans="1:9" s="11" customFormat="1" ht="24.95" customHeight="1" x14ac:dyDescent="0.25">
      <c r="A18" s="268" t="s">
        <v>178</v>
      </c>
      <c r="B18" s="272"/>
      <c r="C18" s="438" t="s">
        <v>181</v>
      </c>
      <c r="D18" s="438"/>
      <c r="E18" s="438"/>
      <c r="F18" s="438"/>
    </row>
    <row r="19" spans="1:9" s="263" customFormat="1" ht="15" customHeight="1" x14ac:dyDescent="0.2">
      <c r="A19" s="289"/>
      <c r="B19" s="436" t="s">
        <v>122</v>
      </c>
      <c r="C19" s="442" t="s">
        <v>89</v>
      </c>
      <c r="D19" s="428"/>
      <c r="E19" s="428"/>
      <c r="F19" s="429"/>
      <c r="G19" s="277" t="s">
        <v>88</v>
      </c>
      <c r="H19" s="262"/>
      <c r="I19" s="262"/>
    </row>
    <row r="20" spans="1:9" ht="15" customHeight="1" x14ac:dyDescent="0.2">
      <c r="A20" s="291"/>
      <c r="B20" s="436"/>
      <c r="C20" s="430" t="s">
        <v>90</v>
      </c>
      <c r="D20" s="425"/>
      <c r="E20" s="425"/>
      <c r="F20" s="426"/>
    </row>
    <row r="21" spans="1:9" s="6" customFormat="1" ht="24.95" customHeight="1" x14ac:dyDescent="0.3">
      <c r="A21" s="270" t="s">
        <v>175</v>
      </c>
      <c r="B21" s="268"/>
      <c r="C21" s="7" t="s">
        <v>93</v>
      </c>
      <c r="D21" s="7"/>
      <c r="E21" s="7"/>
      <c r="F21" s="8"/>
      <c r="G21" s="275"/>
    </row>
    <row r="22" spans="1:9" ht="15" customHeight="1" x14ac:dyDescent="0.2">
      <c r="A22" s="294" t="s">
        <v>91</v>
      </c>
      <c r="B22" s="297"/>
      <c r="C22" s="427" t="s">
        <v>153</v>
      </c>
      <c r="D22" s="428"/>
      <c r="E22" s="428"/>
      <c r="F22" s="429"/>
      <c r="G22" s="278"/>
    </row>
    <row r="23" spans="1:9" ht="15" customHeight="1" x14ac:dyDescent="0.2">
      <c r="A23" s="295"/>
      <c r="B23" s="298"/>
      <c r="C23" s="439" t="s">
        <v>154</v>
      </c>
      <c r="D23" s="440"/>
      <c r="E23" s="440"/>
      <c r="F23" s="441"/>
      <c r="G23" s="278"/>
    </row>
    <row r="24" spans="1:9" ht="15" customHeight="1" x14ac:dyDescent="0.2">
      <c r="A24" s="273"/>
      <c r="B24" s="299"/>
      <c r="C24" s="424" t="s">
        <v>92</v>
      </c>
      <c r="D24" s="425"/>
      <c r="E24" s="425"/>
      <c r="F24" s="426"/>
    </row>
    <row r="25" spans="1:9" s="6" customFormat="1" ht="24.95" customHeight="1" x14ac:dyDescent="0.3">
      <c r="A25" s="270" t="s">
        <v>176</v>
      </c>
      <c r="B25" s="270"/>
      <c r="C25" s="7" t="s">
        <v>180</v>
      </c>
      <c r="D25" s="7"/>
      <c r="E25" s="7"/>
      <c r="F25" s="7"/>
      <c r="G25" s="275"/>
    </row>
    <row r="26" spans="1:9" ht="15" customHeight="1" x14ac:dyDescent="0.2">
      <c r="A26" s="294" t="s">
        <v>158</v>
      </c>
      <c r="B26" s="288"/>
      <c r="C26" s="433" t="s">
        <v>160</v>
      </c>
      <c r="D26" s="434"/>
      <c r="E26" s="434"/>
      <c r="F26" s="435"/>
    </row>
    <row r="27" spans="1:9" ht="15" customHeight="1" x14ac:dyDescent="0.2">
      <c r="A27" s="273"/>
      <c r="B27" s="296"/>
      <c r="C27" s="431" t="s">
        <v>164</v>
      </c>
      <c r="D27" s="431"/>
      <c r="E27" s="431"/>
      <c r="F27" s="432"/>
    </row>
    <row r="28" spans="1:9" s="6" customFormat="1" ht="24.95" customHeight="1" x14ac:dyDescent="0.3">
      <c r="A28" s="270" t="s">
        <v>177</v>
      </c>
      <c r="B28" s="270"/>
      <c r="C28" s="7" t="s">
        <v>179</v>
      </c>
      <c r="D28" s="7"/>
      <c r="E28" s="7"/>
      <c r="F28" s="7"/>
      <c r="G28" s="275"/>
    </row>
    <row r="29" spans="1:9" ht="15" customHeight="1" x14ac:dyDescent="0.2">
      <c r="A29" s="269" t="s">
        <v>171</v>
      </c>
      <c r="B29" s="279"/>
      <c r="C29" s="416" t="s">
        <v>155</v>
      </c>
      <c r="D29" s="417"/>
      <c r="E29" s="417"/>
      <c r="F29" s="418"/>
      <c r="G29" s="278"/>
    </row>
  </sheetData>
  <sheetProtection password="C606" sheet="1" objects="1" scenarios="1"/>
  <mergeCells count="29">
    <mergeCell ref="B10:B12"/>
    <mergeCell ref="B4:B7"/>
    <mergeCell ref="C9:F9"/>
    <mergeCell ref="C7:F7"/>
    <mergeCell ref="C23:F23"/>
    <mergeCell ref="C10:F10"/>
    <mergeCell ref="B16:B17"/>
    <mergeCell ref="C15:F15"/>
    <mergeCell ref="B13:B14"/>
    <mergeCell ref="B19:B20"/>
    <mergeCell ref="C18:F18"/>
    <mergeCell ref="C16:F16"/>
    <mergeCell ref="C17:F17"/>
    <mergeCell ref="C19:F19"/>
    <mergeCell ref="C29:F29"/>
    <mergeCell ref="D11:F11"/>
    <mergeCell ref="D12:F12"/>
    <mergeCell ref="C13:F13"/>
    <mergeCell ref="D14:F14"/>
    <mergeCell ref="C24:F24"/>
    <mergeCell ref="C22:F22"/>
    <mergeCell ref="C20:F20"/>
    <mergeCell ref="C27:F27"/>
    <mergeCell ref="C26:F26"/>
    <mergeCell ref="C1:E1"/>
    <mergeCell ref="C2:F2"/>
    <mergeCell ref="C5:F5"/>
    <mergeCell ref="C4:F4"/>
    <mergeCell ref="C6:F6"/>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01.2022&amp;R&amp;"Calibri,Standard"Page &amp;P/&amp;N    &amp;A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9"/>
  <sheetViews>
    <sheetView showGridLines="0" zoomScaleNormal="100" workbookViewId="0">
      <selection sqref="A1:B1"/>
    </sheetView>
  </sheetViews>
  <sheetFormatPr baseColWidth="10" defaultRowHeight="12.75" x14ac:dyDescent="0.2"/>
  <cols>
    <col min="1" max="1" width="27.140625" style="39" customWidth="1"/>
    <col min="2" max="2" width="7" style="19" customWidth="1"/>
    <col min="3" max="5" width="6.7109375" style="40" customWidth="1"/>
    <col min="6" max="10" width="6.7109375" style="41" customWidth="1"/>
    <col min="11" max="11" width="6.7109375" style="40" customWidth="1"/>
    <col min="12" max="12" width="6.7109375" style="41" customWidth="1"/>
    <col min="13" max="15" width="6.7109375" style="40" customWidth="1"/>
    <col min="16" max="16" width="6.7109375" style="42" customWidth="1"/>
    <col min="17" max="17" width="6.7109375" style="35" customWidth="1"/>
    <col min="18" max="18" width="11.42578125" style="35"/>
    <col min="19" max="28" width="11.5703125" style="36" customWidth="1"/>
    <col min="29" max="16384" width="11.42578125" style="19"/>
  </cols>
  <sheetData>
    <row r="1" spans="1:28" s="13" customFormat="1" ht="105" customHeight="1" x14ac:dyDescent="0.2">
      <c r="A1" s="443" t="s">
        <v>187</v>
      </c>
      <c r="B1" s="444"/>
      <c r="C1" s="282" t="s">
        <v>185</v>
      </c>
      <c r="D1" s="283" t="s">
        <v>94</v>
      </c>
      <c r="E1" s="283" t="s">
        <v>141</v>
      </c>
      <c r="F1" s="283" t="s">
        <v>186</v>
      </c>
      <c r="G1" s="283" t="s">
        <v>95</v>
      </c>
      <c r="H1" s="283" t="s">
        <v>96</v>
      </c>
      <c r="I1" s="283" t="s">
        <v>97</v>
      </c>
      <c r="J1" s="283" t="s">
        <v>98</v>
      </c>
      <c r="K1" s="284" t="s">
        <v>105</v>
      </c>
      <c r="L1" s="285" t="s">
        <v>99</v>
      </c>
      <c r="M1" s="286" t="s">
        <v>167</v>
      </c>
      <c r="N1" s="284" t="s">
        <v>168</v>
      </c>
      <c r="O1" s="284" t="s">
        <v>169</v>
      </c>
      <c r="P1" s="287" t="s">
        <v>170</v>
      </c>
      <c r="Q1" s="305" t="s">
        <v>156</v>
      </c>
      <c r="R1" s="12"/>
    </row>
    <row r="2" spans="1:28" ht="24" customHeight="1" x14ac:dyDescent="0.2">
      <c r="A2" s="448" t="s">
        <v>100</v>
      </c>
      <c r="B2" s="449"/>
      <c r="C2" s="14" t="str">
        <f>IF(OR(ISERROR(C18)=TRUE,C18="",ISERROR($B$19)=TRUE,$B$19=""),"",ROUND((SUM(C17*12/C18)/$B$19),2))</f>
        <v/>
      </c>
      <c r="D2" s="15" t="str">
        <f t="shared" ref="D2:P2" si="0">IF(OR(ISERROR(D18)=TRUE,D18="",ISERROR($B$19)=TRUE,$B$19=""),"",ROUND((SUM(D17*12/D18)/$B$19),2))</f>
        <v/>
      </c>
      <c r="E2" s="15" t="str">
        <f t="shared" si="0"/>
        <v/>
      </c>
      <c r="F2" s="15" t="str">
        <f t="shared" si="0"/>
        <v/>
      </c>
      <c r="G2" s="15" t="str">
        <f t="shared" si="0"/>
        <v/>
      </c>
      <c r="H2" s="15" t="str">
        <f t="shared" si="0"/>
        <v/>
      </c>
      <c r="I2" s="15" t="str">
        <f t="shared" si="0"/>
        <v/>
      </c>
      <c r="J2" s="15" t="str">
        <f t="shared" si="0"/>
        <v/>
      </c>
      <c r="K2" s="15" t="str">
        <f t="shared" si="0"/>
        <v/>
      </c>
      <c r="L2" s="16" t="str">
        <f t="shared" si="0"/>
        <v/>
      </c>
      <c r="M2" s="14" t="str">
        <f t="shared" si="0"/>
        <v/>
      </c>
      <c r="N2" s="15" t="str">
        <f t="shared" si="0"/>
        <v/>
      </c>
      <c r="O2" s="15" t="str">
        <f t="shared" si="0"/>
        <v/>
      </c>
      <c r="P2" s="16" t="str">
        <f t="shared" si="0"/>
        <v/>
      </c>
      <c r="Q2" s="306" t="str">
        <f>IF(SUM(C18:P18)=0,"",SUM(C18:P18))</f>
        <v/>
      </c>
      <c r="R2" s="17"/>
      <c r="S2" s="18"/>
      <c r="T2" s="18"/>
      <c r="U2" s="18"/>
      <c r="V2" s="18"/>
      <c r="W2" s="18"/>
      <c r="X2" s="18"/>
      <c r="Y2" s="18"/>
      <c r="Z2" s="18"/>
      <c r="AA2" s="18"/>
      <c r="AB2" s="18"/>
    </row>
    <row r="3" spans="1:28" s="23" customFormat="1" ht="24" customHeight="1" x14ac:dyDescent="0.2">
      <c r="A3" s="20"/>
      <c r="B3" s="20"/>
      <c r="C3" s="21"/>
      <c r="D3" s="22"/>
      <c r="E3" s="22"/>
      <c r="F3" s="22"/>
      <c r="G3" s="22"/>
      <c r="H3" s="22"/>
      <c r="I3" s="22"/>
      <c r="J3" s="22"/>
      <c r="K3" s="22"/>
      <c r="L3" s="22"/>
      <c r="M3" s="22"/>
      <c r="N3" s="22"/>
      <c r="O3" s="22"/>
      <c r="P3" s="22"/>
      <c r="Q3" s="17"/>
      <c r="R3" s="17"/>
      <c r="S3" s="17"/>
      <c r="T3" s="17"/>
      <c r="U3" s="17"/>
      <c r="V3" s="17"/>
      <c r="W3" s="17"/>
      <c r="X3" s="17"/>
      <c r="Y3" s="17"/>
      <c r="Z3" s="17"/>
      <c r="AA3" s="17"/>
      <c r="AB3" s="17"/>
    </row>
    <row r="4" spans="1:28" s="23" customFormat="1" ht="24" customHeight="1" x14ac:dyDescent="0.2">
      <c r="A4" s="20"/>
      <c r="B4" s="20"/>
      <c r="C4" s="21"/>
      <c r="D4" s="22"/>
      <c r="E4" s="22"/>
      <c r="F4" s="22"/>
      <c r="G4" s="22"/>
      <c r="H4" s="22"/>
      <c r="I4" s="22"/>
      <c r="J4" s="22"/>
      <c r="K4" s="22"/>
      <c r="L4" s="22"/>
      <c r="M4" s="22"/>
      <c r="N4" s="22"/>
      <c r="O4" s="22"/>
      <c r="P4" s="22"/>
      <c r="Q4" s="17"/>
      <c r="R4" s="17"/>
      <c r="S4" s="17"/>
      <c r="T4" s="17"/>
      <c r="U4" s="17"/>
      <c r="V4" s="17"/>
      <c r="W4" s="17"/>
      <c r="X4" s="17"/>
      <c r="Y4" s="17"/>
      <c r="Z4" s="17"/>
      <c r="AA4" s="17"/>
      <c r="AB4" s="17"/>
    </row>
    <row r="5" spans="1:28" s="23" customFormat="1" ht="24" customHeight="1" x14ac:dyDescent="0.2">
      <c r="A5" s="445" t="s">
        <v>101</v>
      </c>
      <c r="B5" s="446"/>
      <c r="C5" s="446"/>
      <c r="D5" s="446"/>
      <c r="E5" s="446"/>
      <c r="F5" s="446"/>
      <c r="G5" s="446"/>
      <c r="H5" s="446"/>
      <c r="I5" s="446"/>
      <c r="J5" s="446"/>
      <c r="K5" s="446"/>
      <c r="L5" s="446"/>
      <c r="M5" s="446"/>
      <c r="N5" s="446"/>
      <c r="O5" s="446"/>
      <c r="P5" s="447"/>
      <c r="Q5" s="17"/>
      <c r="R5" s="17"/>
      <c r="S5" s="17"/>
      <c r="T5" s="17"/>
      <c r="U5" s="17"/>
      <c r="V5" s="17"/>
      <c r="W5" s="17"/>
      <c r="X5" s="17"/>
      <c r="Y5" s="17"/>
      <c r="Z5" s="17"/>
      <c r="AA5" s="17"/>
      <c r="AB5" s="17"/>
    </row>
    <row r="6" spans="1:28" s="23" customFormat="1" ht="12.95" customHeight="1" x14ac:dyDescent="0.2">
      <c r="A6" s="24"/>
      <c r="B6" s="25"/>
      <c r="C6" s="26"/>
      <c r="D6" s="27"/>
      <c r="E6" s="27"/>
      <c r="F6" s="27"/>
      <c r="G6" s="27"/>
      <c r="H6" s="27"/>
      <c r="I6" s="27"/>
      <c r="J6" s="27"/>
      <c r="K6" s="27"/>
      <c r="L6" s="27"/>
      <c r="M6" s="27"/>
      <c r="N6" s="27"/>
      <c r="O6" s="27"/>
      <c r="P6" s="28"/>
      <c r="Q6" s="17"/>
      <c r="R6" s="17"/>
      <c r="S6" s="17"/>
      <c r="T6" s="17"/>
      <c r="U6" s="17"/>
      <c r="V6" s="17"/>
      <c r="W6" s="17"/>
      <c r="X6" s="17"/>
      <c r="Y6" s="17"/>
      <c r="Z6" s="17"/>
      <c r="AA6" s="17"/>
      <c r="AB6" s="17"/>
    </row>
    <row r="7" spans="1:28" s="23" customFormat="1" ht="24" customHeight="1" x14ac:dyDescent="0.2">
      <c r="A7" s="452" t="s">
        <v>102</v>
      </c>
      <c r="B7" s="453"/>
      <c r="C7" s="211"/>
      <c r="D7" s="212"/>
      <c r="E7" s="212"/>
      <c r="F7" s="212"/>
      <c r="G7" s="212"/>
      <c r="H7" s="212"/>
      <c r="I7" s="212"/>
      <c r="J7" s="212"/>
      <c r="K7" s="212"/>
      <c r="L7" s="213"/>
      <c r="M7" s="211"/>
      <c r="N7" s="212"/>
      <c r="O7" s="212"/>
      <c r="P7" s="213"/>
      <c r="Q7" s="29"/>
      <c r="R7" s="29"/>
      <c r="S7" s="29"/>
      <c r="T7" s="29"/>
      <c r="U7" s="29"/>
      <c r="V7" s="29"/>
      <c r="W7" s="29"/>
      <c r="X7" s="29"/>
      <c r="Y7" s="29"/>
      <c r="Z7" s="29"/>
      <c r="AA7" s="29"/>
      <c r="AB7" s="29"/>
    </row>
    <row r="8" spans="1:28" s="23" customFormat="1" ht="24" customHeight="1" x14ac:dyDescent="0.2">
      <c r="A8" s="456" t="s">
        <v>102</v>
      </c>
      <c r="B8" s="457"/>
      <c r="C8" s="214"/>
      <c r="D8" s="215"/>
      <c r="E8" s="215"/>
      <c r="F8" s="215"/>
      <c r="G8" s="215"/>
      <c r="H8" s="215"/>
      <c r="I8" s="215"/>
      <c r="J8" s="215"/>
      <c r="K8" s="215"/>
      <c r="L8" s="216"/>
      <c r="M8" s="214"/>
      <c r="N8" s="215"/>
      <c r="O8" s="215"/>
      <c r="P8" s="216"/>
      <c r="Q8" s="29"/>
      <c r="R8" s="29"/>
      <c r="S8" s="29"/>
      <c r="T8" s="29"/>
      <c r="U8" s="29"/>
      <c r="V8" s="29"/>
      <c r="W8" s="29"/>
      <c r="X8" s="29"/>
      <c r="Y8" s="29"/>
      <c r="Z8" s="29"/>
      <c r="AA8" s="29"/>
      <c r="AB8" s="29"/>
    </row>
    <row r="9" spans="1:28" s="23" customFormat="1" ht="24" customHeight="1" x14ac:dyDescent="0.2">
      <c r="A9" s="456" t="s">
        <v>102</v>
      </c>
      <c r="B9" s="457"/>
      <c r="C9" s="214"/>
      <c r="D9" s="215"/>
      <c r="E9" s="215"/>
      <c r="F9" s="215"/>
      <c r="G9" s="215"/>
      <c r="H9" s="215"/>
      <c r="I9" s="215"/>
      <c r="J9" s="215"/>
      <c r="K9" s="215"/>
      <c r="L9" s="216"/>
      <c r="M9" s="214"/>
      <c r="N9" s="215"/>
      <c r="O9" s="215"/>
      <c r="P9" s="216"/>
      <c r="Q9" s="29"/>
      <c r="R9" s="29"/>
      <c r="S9" s="29"/>
      <c r="T9" s="29"/>
      <c r="U9" s="29"/>
      <c r="V9" s="29"/>
      <c r="W9" s="29"/>
      <c r="X9" s="29"/>
      <c r="Y9" s="29"/>
      <c r="Z9" s="29"/>
      <c r="AA9" s="29"/>
      <c r="AB9" s="29"/>
    </row>
    <row r="10" spans="1:28" s="31" customFormat="1" ht="24" customHeight="1" x14ac:dyDescent="0.2">
      <c r="A10" s="456" t="s">
        <v>102</v>
      </c>
      <c r="B10" s="457"/>
      <c r="C10" s="214"/>
      <c r="D10" s="215"/>
      <c r="E10" s="215"/>
      <c r="F10" s="215"/>
      <c r="G10" s="215"/>
      <c r="H10" s="215"/>
      <c r="I10" s="215"/>
      <c r="J10" s="215"/>
      <c r="K10" s="215"/>
      <c r="L10" s="216"/>
      <c r="M10" s="214"/>
      <c r="N10" s="215"/>
      <c r="O10" s="215"/>
      <c r="P10" s="216"/>
      <c r="Q10" s="30"/>
      <c r="R10" s="30"/>
      <c r="S10" s="30"/>
      <c r="T10" s="30"/>
      <c r="U10" s="30"/>
      <c r="V10" s="30"/>
      <c r="W10" s="30"/>
      <c r="X10" s="30"/>
      <c r="Y10" s="30"/>
      <c r="Z10" s="30"/>
      <c r="AA10" s="30"/>
      <c r="AB10" s="30"/>
    </row>
    <row r="11" spans="1:28" s="23" customFormat="1" ht="24" customHeight="1" x14ac:dyDescent="0.2">
      <c r="A11" s="456" t="s">
        <v>102</v>
      </c>
      <c r="B11" s="457"/>
      <c r="C11" s="214"/>
      <c r="D11" s="215"/>
      <c r="E11" s="215"/>
      <c r="F11" s="215"/>
      <c r="G11" s="215"/>
      <c r="H11" s="215"/>
      <c r="I11" s="215"/>
      <c r="J11" s="215"/>
      <c r="K11" s="215"/>
      <c r="L11" s="216"/>
      <c r="M11" s="214"/>
      <c r="N11" s="215"/>
      <c r="O11" s="215"/>
      <c r="P11" s="216"/>
      <c r="Q11" s="29"/>
      <c r="R11" s="29"/>
      <c r="S11" s="29"/>
      <c r="T11" s="29"/>
      <c r="U11" s="29"/>
      <c r="V11" s="29"/>
      <c r="W11" s="29"/>
      <c r="X11" s="29"/>
      <c r="Y11" s="29"/>
      <c r="Z11" s="29"/>
      <c r="AA11" s="29"/>
      <c r="AB11" s="29"/>
    </row>
    <row r="12" spans="1:28" s="23" customFormat="1" ht="24" customHeight="1" x14ac:dyDescent="0.2">
      <c r="A12" s="456" t="s">
        <v>102</v>
      </c>
      <c r="B12" s="457"/>
      <c r="C12" s="214"/>
      <c r="D12" s="215"/>
      <c r="E12" s="215"/>
      <c r="F12" s="215"/>
      <c r="G12" s="215"/>
      <c r="H12" s="215"/>
      <c r="I12" s="215"/>
      <c r="J12" s="215"/>
      <c r="K12" s="215"/>
      <c r="L12" s="216"/>
      <c r="M12" s="214"/>
      <c r="N12" s="215"/>
      <c r="O12" s="215"/>
      <c r="P12" s="216"/>
      <c r="Q12" s="29"/>
      <c r="R12" s="29"/>
      <c r="S12" s="29"/>
      <c r="T12" s="29"/>
      <c r="U12" s="29"/>
      <c r="V12" s="29"/>
      <c r="W12" s="29"/>
      <c r="X12" s="29"/>
      <c r="Y12" s="29"/>
      <c r="Z12" s="29"/>
      <c r="AA12" s="29"/>
      <c r="AB12" s="29"/>
    </row>
    <row r="13" spans="1:28" s="23" customFormat="1" ht="24" customHeight="1" x14ac:dyDescent="0.2">
      <c r="A13" s="456" t="s">
        <v>102</v>
      </c>
      <c r="B13" s="457"/>
      <c r="C13" s="214"/>
      <c r="D13" s="215"/>
      <c r="E13" s="215"/>
      <c r="F13" s="215"/>
      <c r="G13" s="215"/>
      <c r="H13" s="215"/>
      <c r="I13" s="215"/>
      <c r="J13" s="215"/>
      <c r="K13" s="215"/>
      <c r="L13" s="216"/>
      <c r="M13" s="214"/>
      <c r="N13" s="215"/>
      <c r="O13" s="215"/>
      <c r="P13" s="216"/>
      <c r="Q13" s="29"/>
      <c r="R13" s="29"/>
      <c r="S13" s="29"/>
      <c r="T13" s="29"/>
      <c r="U13" s="29"/>
      <c r="V13" s="29"/>
      <c r="W13" s="29"/>
      <c r="X13" s="29"/>
      <c r="Y13" s="29"/>
      <c r="Z13" s="29"/>
      <c r="AA13" s="29"/>
      <c r="AB13" s="29"/>
    </row>
    <row r="14" spans="1:28" s="23" customFormat="1" ht="24" customHeight="1" x14ac:dyDescent="0.2">
      <c r="A14" s="456" t="s">
        <v>102</v>
      </c>
      <c r="B14" s="457"/>
      <c r="C14" s="214"/>
      <c r="D14" s="215"/>
      <c r="E14" s="215"/>
      <c r="F14" s="215"/>
      <c r="G14" s="215"/>
      <c r="H14" s="215"/>
      <c r="I14" s="215"/>
      <c r="J14" s="215"/>
      <c r="K14" s="215"/>
      <c r="L14" s="216"/>
      <c r="M14" s="214"/>
      <c r="N14" s="215"/>
      <c r="O14" s="215"/>
      <c r="P14" s="216"/>
      <c r="Q14" s="29"/>
      <c r="R14" s="29"/>
      <c r="S14" s="29"/>
      <c r="T14" s="29"/>
      <c r="U14" s="29"/>
      <c r="V14" s="29"/>
      <c r="W14" s="29"/>
      <c r="X14" s="29"/>
      <c r="Y14" s="29"/>
      <c r="Z14" s="29"/>
      <c r="AA14" s="29"/>
      <c r="AB14" s="29"/>
    </row>
    <row r="15" spans="1:28" s="23" customFormat="1" ht="24" customHeight="1" x14ac:dyDescent="0.2">
      <c r="A15" s="456" t="s">
        <v>102</v>
      </c>
      <c r="B15" s="457"/>
      <c r="C15" s="214"/>
      <c r="D15" s="215"/>
      <c r="E15" s="215"/>
      <c r="F15" s="215"/>
      <c r="G15" s="215"/>
      <c r="H15" s="215"/>
      <c r="I15" s="215"/>
      <c r="J15" s="215"/>
      <c r="K15" s="215"/>
      <c r="L15" s="216"/>
      <c r="M15" s="214"/>
      <c r="N15" s="215"/>
      <c r="O15" s="215"/>
      <c r="P15" s="216"/>
      <c r="Q15" s="29"/>
      <c r="R15" s="29"/>
      <c r="S15" s="29"/>
      <c r="T15" s="29"/>
      <c r="U15" s="29"/>
      <c r="V15" s="29"/>
      <c r="W15" s="29"/>
      <c r="X15" s="29"/>
      <c r="Y15" s="29"/>
      <c r="Z15" s="29"/>
      <c r="AA15" s="29"/>
      <c r="AB15" s="29"/>
    </row>
    <row r="16" spans="1:28" s="23" customFormat="1" ht="24" customHeight="1" x14ac:dyDescent="0.2">
      <c r="A16" s="454" t="s">
        <v>102</v>
      </c>
      <c r="B16" s="455"/>
      <c r="C16" s="217"/>
      <c r="D16" s="218"/>
      <c r="E16" s="218"/>
      <c r="F16" s="218"/>
      <c r="G16" s="218"/>
      <c r="H16" s="218"/>
      <c r="I16" s="218"/>
      <c r="J16" s="218"/>
      <c r="K16" s="218"/>
      <c r="L16" s="219"/>
      <c r="M16" s="217"/>
      <c r="N16" s="218"/>
      <c r="O16" s="218"/>
      <c r="P16" s="219"/>
      <c r="Q16" s="29"/>
      <c r="R16" s="29"/>
      <c r="S16" s="29"/>
      <c r="T16" s="29"/>
      <c r="U16" s="29"/>
      <c r="V16" s="29"/>
      <c r="W16" s="29"/>
      <c r="X16" s="29"/>
      <c r="Y16" s="29"/>
      <c r="Z16" s="29"/>
      <c r="AA16" s="29"/>
      <c r="AB16" s="29"/>
    </row>
    <row r="17" spans="1:28" ht="24" customHeight="1" x14ac:dyDescent="0.2">
      <c r="A17" s="450" t="s">
        <v>103</v>
      </c>
      <c r="B17" s="451"/>
      <c r="C17" s="32" t="str">
        <f t="shared" ref="C17:P17" si="1">IF(SUM(C7:C16)=0,"",SUM(C7:C16))</f>
        <v/>
      </c>
      <c r="D17" s="33" t="str">
        <f t="shared" si="1"/>
        <v/>
      </c>
      <c r="E17" s="33" t="str">
        <f t="shared" si="1"/>
        <v/>
      </c>
      <c r="F17" s="33" t="str">
        <f t="shared" si="1"/>
        <v/>
      </c>
      <c r="G17" s="33" t="str">
        <f t="shared" si="1"/>
        <v/>
      </c>
      <c r="H17" s="33" t="str">
        <f t="shared" si="1"/>
        <v/>
      </c>
      <c r="I17" s="33" t="str">
        <f t="shared" si="1"/>
        <v/>
      </c>
      <c r="J17" s="33" t="str">
        <f t="shared" si="1"/>
        <v/>
      </c>
      <c r="K17" s="33" t="str">
        <f t="shared" si="1"/>
        <v/>
      </c>
      <c r="L17" s="34" t="str">
        <f t="shared" si="1"/>
        <v/>
      </c>
      <c r="M17" s="32" t="str">
        <f t="shared" si="1"/>
        <v/>
      </c>
      <c r="N17" s="33" t="str">
        <f t="shared" si="1"/>
        <v/>
      </c>
      <c r="O17" s="33" t="str">
        <f t="shared" si="1"/>
        <v/>
      </c>
      <c r="P17" s="34" t="str">
        <f t="shared" si="1"/>
        <v/>
      </c>
    </row>
    <row r="18" spans="1:28" ht="24" customHeight="1" x14ac:dyDescent="0.2">
      <c r="A18" s="458" t="s">
        <v>104</v>
      </c>
      <c r="B18" s="459"/>
      <c r="C18" s="220" t="str">
        <f>IF(COUNT(C7:C16)=0,"",COUNT(C7:C16))</f>
        <v/>
      </c>
      <c r="D18" s="221" t="str">
        <f t="shared" ref="D18:P18" si="2">IF(COUNT(D7:D16)=0,"",COUNT(D7:D16))</f>
        <v/>
      </c>
      <c r="E18" s="221" t="str">
        <f t="shared" si="2"/>
        <v/>
      </c>
      <c r="F18" s="221" t="str">
        <f t="shared" si="2"/>
        <v/>
      </c>
      <c r="G18" s="221" t="str">
        <f t="shared" si="2"/>
        <v/>
      </c>
      <c r="H18" s="221" t="str">
        <f t="shared" si="2"/>
        <v/>
      </c>
      <c r="I18" s="221" t="str">
        <f t="shared" si="2"/>
        <v/>
      </c>
      <c r="J18" s="221" t="str">
        <f t="shared" si="2"/>
        <v/>
      </c>
      <c r="K18" s="221" t="str">
        <f t="shared" si="2"/>
        <v/>
      </c>
      <c r="L18" s="222" t="str">
        <f t="shared" si="2"/>
        <v/>
      </c>
      <c r="M18" s="220" t="str">
        <f t="shared" si="2"/>
        <v/>
      </c>
      <c r="N18" s="221" t="str">
        <f t="shared" si="2"/>
        <v/>
      </c>
      <c r="O18" s="221" t="str">
        <f t="shared" si="2"/>
        <v/>
      </c>
      <c r="P18" s="222" t="str">
        <f t="shared" si="2"/>
        <v/>
      </c>
      <c r="R18" s="37"/>
      <c r="S18" s="9"/>
      <c r="T18" s="9"/>
      <c r="U18" s="9"/>
      <c r="V18" s="9"/>
      <c r="W18" s="9"/>
      <c r="X18" s="9"/>
      <c r="Y18" s="9"/>
      <c r="Z18" s="9"/>
      <c r="AA18" s="9"/>
      <c r="AB18" s="9"/>
    </row>
    <row r="19" spans="1:28" ht="24" customHeight="1" x14ac:dyDescent="0.2">
      <c r="A19" s="280" t="s">
        <v>152</v>
      </c>
      <c r="B19" s="281">
        <v>2080</v>
      </c>
      <c r="C19" s="38"/>
      <c r="D19" s="38"/>
      <c r="E19" s="38"/>
      <c r="F19" s="38"/>
      <c r="G19" s="38"/>
      <c r="H19" s="38"/>
      <c r="I19" s="38"/>
      <c r="J19" s="38"/>
      <c r="K19" s="38"/>
      <c r="L19" s="38"/>
      <c r="M19" s="38"/>
      <c r="N19" s="38"/>
      <c r="O19" s="38"/>
      <c r="P19" s="38"/>
    </row>
  </sheetData>
  <sheetProtection password="C606" sheet="1" insertRows="0"/>
  <mergeCells count="15">
    <mergeCell ref="A18:B18"/>
    <mergeCell ref="A12:B12"/>
    <mergeCell ref="A13:B13"/>
    <mergeCell ref="A14:B14"/>
    <mergeCell ref="A15:B15"/>
    <mergeCell ref="A1:B1"/>
    <mergeCell ref="A5:P5"/>
    <mergeCell ref="A2:B2"/>
    <mergeCell ref="A17:B17"/>
    <mergeCell ref="A7:B7"/>
    <mergeCell ref="A16:B16"/>
    <mergeCell ref="A8:B8"/>
    <mergeCell ref="A9:B9"/>
    <mergeCell ref="A10:B10"/>
    <mergeCell ref="A11:B11"/>
  </mergeCells>
  <phoneticPr fontId="3" type="noConversion"/>
  <dataValidations count="1">
    <dataValidation type="whole" operator="greaterThan" allowBlank="1" showInputMessage="1" showErrorMessage="1" errorTitle="Salaire mensuel" error="Le salaire mensuel s'inscrit sans décimale." sqref="C7:P16">
      <formula1>1</formula1>
    </dataValidation>
  </dataValidations>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01.2022&amp;R&amp;"Calibri,Standard"Page &amp;P/&amp;N    &amp;A
</oddFooter>
  </headerFooter>
  <ignoredErrors>
    <ignoredError sqref="C2:P2"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2"/>
  <sheetViews>
    <sheetView showGridLines="0" zoomScaleNormal="100" workbookViewId="0">
      <selection sqref="A1:D1"/>
    </sheetView>
  </sheetViews>
  <sheetFormatPr baseColWidth="10" defaultRowHeight="12.75" x14ac:dyDescent="0.2"/>
  <cols>
    <col min="1" max="1" width="11.42578125" style="44"/>
    <col min="2" max="2" width="15.7109375" style="44" customWidth="1"/>
    <col min="3" max="3" width="7.7109375" style="44" customWidth="1"/>
    <col min="4" max="4" width="15.7109375" style="82" customWidth="1"/>
    <col min="5" max="5" width="7.7109375" style="82" customWidth="1"/>
    <col min="6" max="7" width="12" style="82" customWidth="1"/>
    <col min="8" max="16384" width="11.42578125" style="44"/>
  </cols>
  <sheetData>
    <row r="1" spans="1:9" ht="57.75" customHeight="1" x14ac:dyDescent="0.2">
      <c r="A1" s="470" t="s">
        <v>151</v>
      </c>
      <c r="B1" s="471"/>
      <c r="C1" s="471"/>
      <c r="D1" s="471"/>
      <c r="E1" s="307" t="s">
        <v>106</v>
      </c>
      <c r="F1" s="308" t="s">
        <v>188</v>
      </c>
      <c r="G1" s="308" t="s">
        <v>201</v>
      </c>
      <c r="H1" s="43"/>
      <c r="I1" s="43"/>
    </row>
    <row r="2" spans="1:9" ht="24" customHeight="1" x14ac:dyDescent="0.2">
      <c r="A2" s="474" t="s">
        <v>107</v>
      </c>
      <c r="B2" s="475"/>
      <c r="C2" s="475"/>
      <c r="D2" s="475"/>
      <c r="E2" s="476"/>
      <c r="F2" s="83">
        <v>1</v>
      </c>
      <c r="G2" s="83">
        <v>1</v>
      </c>
    </row>
    <row r="3" spans="1:9" ht="24" customHeight="1" x14ac:dyDescent="0.2">
      <c r="A3" s="472" t="s">
        <v>108</v>
      </c>
      <c r="B3" s="473"/>
      <c r="C3" s="473"/>
      <c r="D3" s="473"/>
      <c r="E3" s="223"/>
      <c r="F3" s="84"/>
      <c r="G3" s="84">
        <f>G2*$E$3</f>
        <v>0</v>
      </c>
    </row>
    <row r="4" spans="1:9" ht="24" customHeight="1" x14ac:dyDescent="0.2">
      <c r="A4" s="468" t="s">
        <v>200</v>
      </c>
      <c r="B4" s="469"/>
      <c r="C4" s="469"/>
      <c r="D4" s="469"/>
      <c r="E4" s="224"/>
      <c r="F4" s="85">
        <f>F2*E4</f>
        <v>0</v>
      </c>
      <c r="G4" s="85"/>
    </row>
    <row r="5" spans="1:9" ht="24" customHeight="1" x14ac:dyDescent="0.2">
      <c r="A5" s="465" t="s">
        <v>109</v>
      </c>
      <c r="B5" s="466"/>
      <c r="C5" s="466"/>
      <c r="D5" s="466"/>
      <c r="E5" s="467"/>
      <c r="F5" s="86">
        <f>SUM(F2:F4)</f>
        <v>1</v>
      </c>
      <c r="G5" s="86">
        <f>SUM(G2:G4)</f>
        <v>1</v>
      </c>
    </row>
    <row r="6" spans="1:9" ht="24" customHeight="1" x14ac:dyDescent="0.2">
      <c r="A6" s="462" t="s">
        <v>165</v>
      </c>
      <c r="B6" s="463"/>
      <c r="C6" s="463"/>
      <c r="D6" s="463"/>
      <c r="E6" s="225"/>
      <c r="F6" s="45">
        <f>F5*$E$6</f>
        <v>0</v>
      </c>
      <c r="G6" s="45">
        <f>G5*$E$6</f>
        <v>0</v>
      </c>
    </row>
    <row r="7" spans="1:9" ht="24" customHeight="1" x14ac:dyDescent="0.2">
      <c r="A7" s="465" t="s">
        <v>110</v>
      </c>
      <c r="B7" s="466"/>
      <c r="C7" s="466"/>
      <c r="D7" s="466"/>
      <c r="E7" s="467"/>
      <c r="F7" s="86">
        <f>SUM(F5:F6)</f>
        <v>1</v>
      </c>
      <c r="G7" s="86">
        <f>SUM(G5:G6)</f>
        <v>1</v>
      </c>
    </row>
    <row r="8" spans="1:9" ht="24" customHeight="1" x14ac:dyDescent="0.2">
      <c r="A8" s="462" t="s">
        <v>111</v>
      </c>
      <c r="B8" s="464"/>
      <c r="C8" s="464"/>
      <c r="D8" s="464"/>
      <c r="E8" s="225"/>
      <c r="F8" s="45">
        <f>F7*$E$8</f>
        <v>0</v>
      </c>
      <c r="G8" s="45">
        <f>G7*$E$8</f>
        <v>0</v>
      </c>
    </row>
    <row r="9" spans="1:9" ht="24" customHeight="1" thickBot="1" x14ac:dyDescent="0.25">
      <c r="A9" s="465" t="s">
        <v>161</v>
      </c>
      <c r="B9" s="466"/>
      <c r="C9" s="466"/>
      <c r="D9" s="466"/>
      <c r="E9" s="467"/>
      <c r="F9" s="385">
        <f>SUM(F7:F8)</f>
        <v>1</v>
      </c>
      <c r="G9" s="385">
        <f>SUM(G7:G8)</f>
        <v>1</v>
      </c>
    </row>
    <row r="10" spans="1:9" s="48" customFormat="1" ht="27" thickBot="1" x14ac:dyDescent="0.25">
      <c r="A10" s="46"/>
      <c r="B10" s="46"/>
      <c r="C10" s="460" t="s">
        <v>112</v>
      </c>
      <c r="D10" s="461"/>
      <c r="E10" s="461"/>
      <c r="F10" s="87">
        <f>SUM(F9)</f>
        <v>1</v>
      </c>
      <c r="G10" s="87">
        <f>SUM(G9)</f>
        <v>1</v>
      </c>
      <c r="H10" s="47"/>
    </row>
    <row r="11" spans="1:9" s="52" customFormat="1" ht="11.25" customHeight="1" x14ac:dyDescent="0.4">
      <c r="A11" s="49"/>
      <c r="B11" s="50"/>
      <c r="C11" s="51"/>
      <c r="F11" s="53"/>
      <c r="G11" s="53"/>
    </row>
    <row r="12" spans="1:9" s="52" customFormat="1" ht="11.25" customHeight="1" x14ac:dyDescent="0.4">
      <c r="A12" s="49"/>
      <c r="B12" s="50"/>
      <c r="C12" s="54"/>
      <c r="F12" s="53"/>
      <c r="G12" s="53"/>
    </row>
    <row r="13" spans="1:9" ht="24" customHeight="1" thickBot="1" x14ac:dyDescent="0.25">
      <c r="A13" s="55"/>
      <c r="B13" s="514" t="s">
        <v>198</v>
      </c>
      <c r="C13" s="226"/>
      <c r="D13" s="515" t="s">
        <v>199</v>
      </c>
      <c r="E13" s="56">
        <f>-C13+1</f>
        <v>1</v>
      </c>
      <c r="F13" s="57">
        <f>F10*C13</f>
        <v>0</v>
      </c>
      <c r="G13" s="58">
        <f>G10*E13</f>
        <v>1</v>
      </c>
    </row>
    <row r="14" spans="1:9" s="59" customFormat="1" ht="27" thickBot="1" x14ac:dyDescent="0.25">
      <c r="B14" s="516" t="s">
        <v>203</v>
      </c>
      <c r="C14" s="516"/>
      <c r="D14" s="516"/>
      <c r="E14" s="516"/>
      <c r="F14" s="517"/>
      <c r="G14" s="60">
        <f>SUM(F13:G13)</f>
        <v>1</v>
      </c>
      <c r="H14" s="61"/>
    </row>
    <row r="15" spans="1:9" s="52" customFormat="1" ht="11.25" customHeight="1" x14ac:dyDescent="0.4">
      <c r="A15" s="49"/>
      <c r="B15" s="50"/>
      <c r="C15" s="54"/>
      <c r="F15" s="53"/>
      <c r="G15" s="53"/>
    </row>
    <row r="16" spans="1:9" ht="24" customHeight="1" thickBot="1" x14ac:dyDescent="0.25">
      <c r="A16" s="55"/>
      <c r="B16" s="515" t="s">
        <v>199</v>
      </c>
      <c r="C16" s="226"/>
      <c r="D16" s="404" t="s">
        <v>198</v>
      </c>
      <c r="E16" s="56">
        <f>-C16+1</f>
        <v>1</v>
      </c>
      <c r="F16" s="57">
        <f>F10*E16</f>
        <v>1</v>
      </c>
      <c r="G16" s="58">
        <f>G10*C16</f>
        <v>0</v>
      </c>
    </row>
    <row r="17" spans="1:9" s="59" customFormat="1" ht="27" thickBot="1" x14ac:dyDescent="0.25">
      <c r="B17" s="516" t="s">
        <v>204</v>
      </c>
      <c r="C17" s="516"/>
      <c r="D17" s="516"/>
      <c r="E17" s="516"/>
      <c r="F17" s="517"/>
      <c r="G17" s="60">
        <f>SUM(F16:G16)</f>
        <v>1</v>
      </c>
      <c r="H17" s="61"/>
    </row>
    <row r="18" spans="1:9" x14ac:dyDescent="0.2">
      <c r="A18" s="62"/>
      <c r="B18" s="62"/>
      <c r="C18" s="63"/>
      <c r="D18" s="64"/>
      <c r="E18" s="65"/>
      <c r="F18" s="65"/>
      <c r="G18" s="65"/>
      <c r="H18" s="66"/>
      <c r="I18" s="66"/>
    </row>
    <row r="19" spans="1:9" x14ac:dyDescent="0.2">
      <c r="A19" s="67"/>
      <c r="B19" s="62"/>
      <c r="C19" s="62"/>
      <c r="D19" s="68"/>
      <c r="E19" s="68"/>
      <c r="F19" s="68"/>
      <c r="G19" s="68"/>
      <c r="H19" s="69"/>
      <c r="I19" s="70"/>
    </row>
    <row r="20" spans="1:9" x14ac:dyDescent="0.2">
      <c r="A20" s="62"/>
      <c r="B20" s="62"/>
      <c r="C20" s="71"/>
      <c r="D20" s="72"/>
      <c r="E20" s="73"/>
      <c r="F20" s="73"/>
      <c r="G20" s="73"/>
      <c r="H20" s="74"/>
      <c r="I20" s="75"/>
    </row>
    <row r="21" spans="1:9" x14ac:dyDescent="0.2">
      <c r="A21" s="76"/>
      <c r="B21" s="76"/>
      <c r="C21" s="77"/>
      <c r="D21" s="78"/>
      <c r="E21" s="79"/>
      <c r="F21" s="79"/>
      <c r="G21" s="79"/>
      <c r="H21" s="80"/>
      <c r="I21" s="80"/>
    </row>
    <row r="22" spans="1:9" x14ac:dyDescent="0.2">
      <c r="A22" s="76"/>
      <c r="B22" s="76"/>
      <c r="C22" s="77"/>
      <c r="D22" s="78"/>
      <c r="E22" s="79"/>
      <c r="F22" s="79"/>
      <c r="G22" s="79"/>
      <c r="H22" s="81"/>
      <c r="I22" s="80"/>
    </row>
  </sheetData>
  <sheetProtection password="C606" sheet="1" objects="1" scenarios="1"/>
  <mergeCells count="12">
    <mergeCell ref="A4:D4"/>
    <mergeCell ref="A1:D1"/>
    <mergeCell ref="B14:F14"/>
    <mergeCell ref="A3:D3"/>
    <mergeCell ref="A5:E5"/>
    <mergeCell ref="A2:E2"/>
    <mergeCell ref="B17:F17"/>
    <mergeCell ref="C10:E10"/>
    <mergeCell ref="A6:D6"/>
    <mergeCell ref="A8:D8"/>
    <mergeCell ref="A9:E9"/>
    <mergeCell ref="A7:E7"/>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01.2022&amp;R&amp;"Calibri,Standard"Page &amp;P/&amp;N    &amp;A
</oddFooter>
  </headerFooter>
  <ignoredErrors>
    <ignoredError sqref="F8:G8"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1"/>
  <sheetViews>
    <sheetView showGridLines="0" zoomScaleNormal="100" workbookViewId="0">
      <selection activeCell="F8" sqref="F8"/>
    </sheetView>
  </sheetViews>
  <sheetFormatPr baseColWidth="10" defaultRowHeight="12.75" x14ac:dyDescent="0.2"/>
  <cols>
    <col min="1" max="1" width="23.42578125" style="39" customWidth="1"/>
    <col min="2" max="2" width="7" style="19" customWidth="1"/>
    <col min="3" max="5" width="6.7109375" style="40" customWidth="1"/>
    <col min="6" max="10" width="6.7109375" style="41" customWidth="1"/>
    <col min="11" max="11" width="6.7109375" style="40" customWidth="1"/>
    <col min="12" max="12" width="6.7109375" style="41" customWidth="1"/>
    <col min="13" max="15" width="6.7109375" style="40" customWidth="1"/>
    <col min="16" max="16" width="6.7109375" style="112" customWidth="1"/>
    <col min="17" max="17" width="3.7109375" style="92" customWidth="1"/>
    <col min="18" max="18" width="3" style="92" customWidth="1"/>
    <col min="19" max="29" width="11.42578125" style="92"/>
    <col min="30" max="16384" width="11.42578125" style="19"/>
  </cols>
  <sheetData>
    <row r="1" spans="1:29" s="13" customFormat="1" ht="106.5" customHeight="1" x14ac:dyDescent="0.2">
      <c r="A1" s="88" t="s">
        <v>194</v>
      </c>
      <c r="B1" s="309" t="s">
        <v>113</v>
      </c>
      <c r="C1" s="282" t="str">
        <f>+'Structure d''entreprise'!C1</f>
        <v>Chef de projet</v>
      </c>
      <c r="D1" s="283" t="str">
        <f>+'Structure d''entreprise'!D1</f>
        <v>Conseiller en sécurité électrique</v>
      </c>
      <c r="E1" s="283" t="str">
        <f>+'Structure d''entreprise'!E1</f>
        <v>Spécialiste</v>
      </c>
      <c r="F1" s="283" t="str">
        <f>+'Structure d''entreprise'!F1</f>
        <v>Électricien 
chef de chantier</v>
      </c>
      <c r="G1" s="283" t="str">
        <f>+'Structure d''entreprise'!G1</f>
        <v>Installateur-électricien
(CFC)</v>
      </c>
      <c r="H1" s="283" t="str">
        <f>+'Structure d''entreprise'!H1</f>
        <v>Télématicien
(CFC)</v>
      </c>
      <c r="I1" s="283" t="str">
        <f>+'Structure d''entreprise'!I1</f>
        <v>Planificateur-électricien
(CFC)</v>
      </c>
      <c r="J1" s="283" t="str">
        <f>+'Structure d''entreprise'!J1</f>
        <v>Electricien de montage
(CFC)</v>
      </c>
      <c r="K1" s="284" t="str">
        <f>+'Structure d''entreprise'!K1</f>
        <v>Monteur 
(sans CFC)</v>
      </c>
      <c r="L1" s="285" t="str">
        <f>+'Structure d''entreprise'!L1</f>
        <v>Monteur de service</v>
      </c>
      <c r="M1" s="286" t="str">
        <f>+'Structure d''entreprise'!M1</f>
        <v>Apprenti 
1er année</v>
      </c>
      <c r="N1" s="284" t="str">
        <f>+'Structure d''entreprise'!N1</f>
        <v>Apprenti 
2ème année</v>
      </c>
      <c r="O1" s="284" t="str">
        <f>+'Structure d''entreprise'!O1</f>
        <v>Apprenti 
3ème année</v>
      </c>
      <c r="P1" s="287" t="str">
        <f>+'Structure d''entreprise'!P1</f>
        <v>Apprenti 
4ème année</v>
      </c>
      <c r="Q1" s="187"/>
      <c r="R1" s="310" t="s">
        <v>150</v>
      </c>
    </row>
    <row r="2" spans="1:29" ht="24" customHeight="1" x14ac:dyDescent="0.2">
      <c r="A2" s="479" t="s">
        <v>189</v>
      </c>
      <c r="B2" s="480"/>
      <c r="C2" s="227">
        <f>IF('Structure d''entreprise'!C2="",0,'Structure d''entreprise'!C2)</f>
        <v>0</v>
      </c>
      <c r="D2" s="228">
        <f>IF('Structure d''entreprise'!D2="",0,'Structure d''entreprise'!D2)</f>
        <v>0</v>
      </c>
      <c r="E2" s="228">
        <f>IF('Structure d''entreprise'!E2="",0,'Structure d''entreprise'!E2)</f>
        <v>0</v>
      </c>
      <c r="F2" s="228">
        <f>IF('Structure d''entreprise'!F2="",0,'Structure d''entreprise'!F2)</f>
        <v>0</v>
      </c>
      <c r="G2" s="228">
        <f>IF('Structure d''entreprise'!G2="",0,'Structure d''entreprise'!G2)</f>
        <v>0</v>
      </c>
      <c r="H2" s="228">
        <f>IF('Structure d''entreprise'!H2="",0,'Structure d''entreprise'!H2)</f>
        <v>0</v>
      </c>
      <c r="I2" s="228">
        <f>IF('Structure d''entreprise'!I2="",0,'Structure d''entreprise'!I2)</f>
        <v>0</v>
      </c>
      <c r="J2" s="228">
        <f>IF('Structure d''entreprise'!J2="",0,'Structure d''entreprise'!J2)</f>
        <v>0</v>
      </c>
      <c r="K2" s="228">
        <f>IF('Structure d''entreprise'!K2="",0,'Structure d''entreprise'!K2)</f>
        <v>0</v>
      </c>
      <c r="L2" s="229">
        <f>IF('Structure d''entreprise'!L2="",0,'Structure d''entreprise'!L2)</f>
        <v>0</v>
      </c>
      <c r="M2" s="227">
        <f>IF('Structure d''entreprise'!M2="",0,'Structure d''entreprise'!M2)</f>
        <v>0</v>
      </c>
      <c r="N2" s="228">
        <f>IF('Structure d''entreprise'!N2="",0,'Structure d''entreprise'!N2)</f>
        <v>0</v>
      </c>
      <c r="O2" s="228">
        <f>IF('Structure d''entreprise'!O2="",0,'Structure d''entreprise'!O2)</f>
        <v>0</v>
      </c>
      <c r="P2" s="229">
        <f>IF('Structure d''entreprise'!P2="",0,'Structure d''entreprise'!P2)</f>
        <v>0</v>
      </c>
      <c r="R2" s="310"/>
      <c r="S2" s="18"/>
      <c r="T2" s="18"/>
      <c r="U2" s="18"/>
      <c r="V2" s="18"/>
      <c r="W2" s="18"/>
      <c r="X2" s="18"/>
      <c r="Y2" s="18"/>
      <c r="Z2" s="18"/>
      <c r="AA2" s="18"/>
      <c r="AB2" s="18"/>
      <c r="AC2" s="18"/>
    </row>
    <row r="3" spans="1:29" ht="24" customHeight="1" x14ac:dyDescent="0.2">
      <c r="A3" s="311" t="s">
        <v>135</v>
      </c>
      <c r="B3" s="233"/>
      <c r="C3" s="89">
        <f>+$B3*C2</f>
        <v>0</v>
      </c>
      <c r="D3" s="90">
        <f t="shared" ref="D3:P3" si="0">+$B3*D2</f>
        <v>0</v>
      </c>
      <c r="E3" s="90">
        <f t="shared" si="0"/>
        <v>0</v>
      </c>
      <c r="F3" s="90">
        <f t="shared" si="0"/>
        <v>0</v>
      </c>
      <c r="G3" s="90">
        <f t="shared" si="0"/>
        <v>0</v>
      </c>
      <c r="H3" s="90">
        <f t="shared" si="0"/>
        <v>0</v>
      </c>
      <c r="I3" s="90">
        <f t="shared" si="0"/>
        <v>0</v>
      </c>
      <c r="J3" s="90">
        <f t="shared" si="0"/>
        <v>0</v>
      </c>
      <c r="K3" s="90">
        <f t="shared" si="0"/>
        <v>0</v>
      </c>
      <c r="L3" s="91">
        <f t="shared" si="0"/>
        <v>0</v>
      </c>
      <c r="M3" s="89">
        <f t="shared" si="0"/>
        <v>0</v>
      </c>
      <c r="N3" s="90">
        <f t="shared" si="0"/>
        <v>0</v>
      </c>
      <c r="O3" s="90">
        <f t="shared" si="0"/>
        <v>0</v>
      </c>
      <c r="P3" s="91">
        <f t="shared" si="0"/>
        <v>0</v>
      </c>
      <c r="R3" s="310"/>
    </row>
    <row r="4" spans="1:29" ht="24" customHeight="1" x14ac:dyDescent="0.2">
      <c r="A4" s="484" t="s">
        <v>115</v>
      </c>
      <c r="B4" s="485"/>
      <c r="C4" s="230"/>
      <c r="D4" s="231"/>
      <c r="E4" s="231"/>
      <c r="F4" s="231"/>
      <c r="G4" s="231"/>
      <c r="H4" s="231"/>
      <c r="I4" s="231"/>
      <c r="J4" s="231"/>
      <c r="K4" s="231"/>
      <c r="L4" s="232"/>
      <c r="M4" s="230"/>
      <c r="N4" s="231"/>
      <c r="O4" s="231"/>
      <c r="P4" s="232"/>
      <c r="Q4" s="93"/>
      <c r="R4" s="310"/>
      <c r="S4" s="93"/>
      <c r="T4" s="93"/>
      <c r="U4" s="93"/>
      <c r="V4" s="93"/>
      <c r="W4" s="93"/>
      <c r="X4" s="93"/>
      <c r="Y4" s="93"/>
      <c r="Z4" s="93"/>
      <c r="AA4" s="93"/>
      <c r="AB4" s="93"/>
      <c r="AC4" s="93"/>
    </row>
    <row r="5" spans="1:29" ht="24" customHeight="1" x14ac:dyDescent="0.2">
      <c r="A5" s="481" t="s">
        <v>109</v>
      </c>
      <c r="B5" s="451"/>
      <c r="C5" s="94">
        <f>+C3+C4+C2</f>
        <v>0</v>
      </c>
      <c r="D5" s="95">
        <f t="shared" ref="D5:P5" si="1">+D3+D4+D2</f>
        <v>0</v>
      </c>
      <c r="E5" s="95">
        <f t="shared" si="1"/>
        <v>0</v>
      </c>
      <c r="F5" s="95">
        <f t="shared" si="1"/>
        <v>0</v>
      </c>
      <c r="G5" s="95">
        <f t="shared" si="1"/>
        <v>0</v>
      </c>
      <c r="H5" s="95">
        <f t="shared" si="1"/>
        <v>0</v>
      </c>
      <c r="I5" s="95">
        <f t="shared" si="1"/>
        <v>0</v>
      </c>
      <c r="J5" s="95">
        <f t="shared" si="1"/>
        <v>0</v>
      </c>
      <c r="K5" s="95">
        <f t="shared" si="1"/>
        <v>0</v>
      </c>
      <c r="L5" s="96">
        <f t="shared" si="1"/>
        <v>0</v>
      </c>
      <c r="M5" s="94">
        <f t="shared" si="1"/>
        <v>0</v>
      </c>
      <c r="N5" s="95">
        <f t="shared" si="1"/>
        <v>0</v>
      </c>
      <c r="O5" s="95">
        <f t="shared" si="1"/>
        <v>0</v>
      </c>
      <c r="P5" s="96">
        <f t="shared" si="1"/>
        <v>0</v>
      </c>
      <c r="R5" s="310"/>
    </row>
    <row r="6" spans="1:29" ht="24" customHeight="1" x14ac:dyDescent="0.2">
      <c r="A6" s="311" t="s">
        <v>117</v>
      </c>
      <c r="B6" s="233"/>
      <c r="C6" s="97">
        <f>+$B6*C5</f>
        <v>0</v>
      </c>
      <c r="D6" s="98">
        <f t="shared" ref="D6:P6" si="2">+$B6*D5</f>
        <v>0</v>
      </c>
      <c r="E6" s="98">
        <f t="shared" si="2"/>
        <v>0</v>
      </c>
      <c r="F6" s="98">
        <f t="shared" si="2"/>
        <v>0</v>
      </c>
      <c r="G6" s="98">
        <f t="shared" si="2"/>
        <v>0</v>
      </c>
      <c r="H6" s="98">
        <f t="shared" si="2"/>
        <v>0</v>
      </c>
      <c r="I6" s="98">
        <f t="shared" si="2"/>
        <v>0</v>
      </c>
      <c r="J6" s="98">
        <f t="shared" si="2"/>
        <v>0</v>
      </c>
      <c r="K6" s="98">
        <f t="shared" si="2"/>
        <v>0</v>
      </c>
      <c r="L6" s="99">
        <f t="shared" si="2"/>
        <v>0</v>
      </c>
      <c r="M6" s="97">
        <f t="shared" si="2"/>
        <v>0</v>
      </c>
      <c r="N6" s="98">
        <f t="shared" si="2"/>
        <v>0</v>
      </c>
      <c r="O6" s="98">
        <f t="shared" si="2"/>
        <v>0</v>
      </c>
      <c r="P6" s="99">
        <f t="shared" si="2"/>
        <v>0</v>
      </c>
      <c r="R6" s="310"/>
    </row>
    <row r="7" spans="1:29" ht="24" customHeight="1" x14ac:dyDescent="0.2">
      <c r="A7" s="312" t="s">
        <v>116</v>
      </c>
      <c r="B7" s="234"/>
      <c r="C7" s="100">
        <f>+$B7*C5</f>
        <v>0</v>
      </c>
      <c r="D7" s="101">
        <f t="shared" ref="D7:P7" si="3">+$B7*D5</f>
        <v>0</v>
      </c>
      <c r="E7" s="101">
        <f t="shared" si="3"/>
        <v>0</v>
      </c>
      <c r="F7" s="101">
        <f t="shared" si="3"/>
        <v>0</v>
      </c>
      <c r="G7" s="101">
        <f t="shared" si="3"/>
        <v>0</v>
      </c>
      <c r="H7" s="101">
        <f t="shared" si="3"/>
        <v>0</v>
      </c>
      <c r="I7" s="101">
        <f t="shared" si="3"/>
        <v>0</v>
      </c>
      <c r="J7" s="101">
        <f t="shared" si="3"/>
        <v>0</v>
      </c>
      <c r="K7" s="101">
        <f t="shared" si="3"/>
        <v>0</v>
      </c>
      <c r="L7" s="102">
        <f t="shared" si="3"/>
        <v>0</v>
      </c>
      <c r="M7" s="100">
        <f t="shared" si="3"/>
        <v>0</v>
      </c>
      <c r="N7" s="101">
        <f t="shared" si="3"/>
        <v>0</v>
      </c>
      <c r="O7" s="101">
        <f t="shared" si="3"/>
        <v>0</v>
      </c>
      <c r="P7" s="102">
        <f t="shared" si="3"/>
        <v>0</v>
      </c>
      <c r="R7" s="310"/>
    </row>
    <row r="8" spans="1:29" ht="24" customHeight="1" x14ac:dyDescent="0.2">
      <c r="A8" s="482" t="s">
        <v>110</v>
      </c>
      <c r="B8" s="483"/>
      <c r="C8" s="103">
        <f>+C7+C6+C5</f>
        <v>0</v>
      </c>
      <c r="D8" s="104">
        <f t="shared" ref="D8:P8" si="4">+D7+D6+D5</f>
        <v>0</v>
      </c>
      <c r="E8" s="104">
        <f t="shared" si="4"/>
        <v>0</v>
      </c>
      <c r="F8" s="104">
        <f t="shared" si="4"/>
        <v>0</v>
      </c>
      <c r="G8" s="104">
        <f t="shared" si="4"/>
        <v>0</v>
      </c>
      <c r="H8" s="104">
        <f t="shared" si="4"/>
        <v>0</v>
      </c>
      <c r="I8" s="104">
        <f t="shared" si="4"/>
        <v>0</v>
      </c>
      <c r="J8" s="104">
        <f t="shared" si="4"/>
        <v>0</v>
      </c>
      <c r="K8" s="104">
        <f t="shared" si="4"/>
        <v>0</v>
      </c>
      <c r="L8" s="105">
        <f t="shared" si="4"/>
        <v>0</v>
      </c>
      <c r="M8" s="103">
        <f t="shared" si="4"/>
        <v>0</v>
      </c>
      <c r="N8" s="104">
        <f t="shared" si="4"/>
        <v>0</v>
      </c>
      <c r="O8" s="104">
        <f t="shared" si="4"/>
        <v>0</v>
      </c>
      <c r="P8" s="105">
        <f t="shared" si="4"/>
        <v>0</v>
      </c>
      <c r="R8" s="310"/>
    </row>
    <row r="9" spans="1:29" ht="24" customHeight="1" x14ac:dyDescent="0.2">
      <c r="A9" s="280" t="s">
        <v>111</v>
      </c>
      <c r="B9" s="235"/>
      <c r="C9" s="106">
        <f>+$B9*C8</f>
        <v>0</v>
      </c>
      <c r="D9" s="107">
        <f t="shared" ref="D9:P9" si="5">+$B9*D8</f>
        <v>0</v>
      </c>
      <c r="E9" s="107">
        <f t="shared" si="5"/>
        <v>0</v>
      </c>
      <c r="F9" s="107">
        <f t="shared" si="5"/>
        <v>0</v>
      </c>
      <c r="G9" s="107">
        <f t="shared" si="5"/>
        <v>0</v>
      </c>
      <c r="H9" s="107">
        <f t="shared" si="5"/>
        <v>0</v>
      </c>
      <c r="I9" s="107">
        <f t="shared" si="5"/>
        <v>0</v>
      </c>
      <c r="J9" s="107">
        <f t="shared" si="5"/>
        <v>0</v>
      </c>
      <c r="K9" s="107">
        <f t="shared" si="5"/>
        <v>0</v>
      </c>
      <c r="L9" s="108">
        <f t="shared" si="5"/>
        <v>0</v>
      </c>
      <c r="M9" s="106">
        <f t="shared" si="5"/>
        <v>0</v>
      </c>
      <c r="N9" s="107">
        <f t="shared" si="5"/>
        <v>0</v>
      </c>
      <c r="O9" s="107">
        <f t="shared" si="5"/>
        <v>0</v>
      </c>
      <c r="P9" s="108">
        <f t="shared" si="5"/>
        <v>0</v>
      </c>
      <c r="R9" s="310"/>
    </row>
    <row r="10" spans="1:29" ht="24" customHeight="1" x14ac:dyDescent="0.2">
      <c r="A10" s="477" t="s">
        <v>118</v>
      </c>
      <c r="B10" s="478"/>
      <c r="C10" s="109">
        <f>+C9+C8</f>
        <v>0</v>
      </c>
      <c r="D10" s="110">
        <f t="shared" ref="D10:P10" si="6">+D9+D8</f>
        <v>0</v>
      </c>
      <c r="E10" s="110">
        <f t="shared" si="6"/>
        <v>0</v>
      </c>
      <c r="F10" s="110">
        <f t="shared" si="6"/>
        <v>0</v>
      </c>
      <c r="G10" s="110">
        <f t="shared" si="6"/>
        <v>0</v>
      </c>
      <c r="H10" s="110">
        <f t="shared" si="6"/>
        <v>0</v>
      </c>
      <c r="I10" s="110">
        <f t="shared" si="6"/>
        <v>0</v>
      </c>
      <c r="J10" s="110">
        <f t="shared" si="6"/>
        <v>0</v>
      </c>
      <c r="K10" s="110">
        <f t="shared" si="6"/>
        <v>0</v>
      </c>
      <c r="L10" s="111">
        <f t="shared" si="6"/>
        <v>0</v>
      </c>
      <c r="M10" s="109">
        <f t="shared" si="6"/>
        <v>0</v>
      </c>
      <c r="N10" s="110">
        <f t="shared" si="6"/>
        <v>0</v>
      </c>
      <c r="O10" s="110">
        <f t="shared" si="6"/>
        <v>0</v>
      </c>
      <c r="P10" s="111">
        <f t="shared" si="6"/>
        <v>0</v>
      </c>
      <c r="R10" s="310"/>
    </row>
    <row r="11" spans="1:29" ht="14.45" customHeight="1" x14ac:dyDescent="0.2"/>
    <row r="41" spans="1:1" x14ac:dyDescent="0.2"/>
  </sheetData>
  <sheetProtection password="C606" sheet="1" objects="1" scenarios="1"/>
  <mergeCells count="5">
    <mergeCell ref="A10:B10"/>
    <mergeCell ref="A2:B2"/>
    <mergeCell ref="A5:B5"/>
    <mergeCell ref="A8:B8"/>
    <mergeCell ref="A4:B4"/>
  </mergeCells>
  <phoneticPr fontId="3" type="noConversion"/>
  <dataValidations disablePrompts="1" count="1">
    <dataValidation operator="notEqual" allowBlank="1" showInputMessage="1" showErrorMessage="1" sqref="B6"/>
  </dataValidations>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01.2022&amp;R&amp;"Calibri,Standard"Page &amp;P/&amp;N    &amp;A
</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9"/>
  <sheetViews>
    <sheetView showGridLines="0" zoomScaleNormal="100" workbookViewId="0"/>
  </sheetViews>
  <sheetFormatPr baseColWidth="10" defaultRowHeight="11.25" x14ac:dyDescent="0.2"/>
  <cols>
    <col min="1" max="1" width="22.28515625" style="19" customWidth="1"/>
    <col min="2" max="2" width="6.7109375" style="40" customWidth="1"/>
    <col min="3" max="6" width="6.7109375" style="127" customWidth="1"/>
    <col min="7" max="10" width="6.7109375" style="19" customWidth="1"/>
    <col min="11" max="11" width="6.7109375" style="127" customWidth="1"/>
    <col min="12" max="15" width="6.7109375" style="19" customWidth="1"/>
    <col min="16" max="16" width="6.85546875" style="19" customWidth="1"/>
    <col min="17" max="17" width="7.42578125" style="19" customWidth="1"/>
    <col min="18" max="18" width="7.7109375" style="19" customWidth="1"/>
    <col min="19" max="19" width="7.5703125" style="19" customWidth="1"/>
    <col min="20" max="20" width="1.42578125" style="19" customWidth="1"/>
    <col min="21" max="21" width="3.28515625" style="123" bestFit="1" customWidth="1"/>
    <col min="22" max="23" width="6.85546875" style="19" customWidth="1"/>
    <col min="24" max="16384" width="11.42578125" style="19"/>
  </cols>
  <sheetData>
    <row r="1" spans="1:21" s="13" customFormat="1" ht="105" customHeight="1" x14ac:dyDescent="0.2">
      <c r="A1" s="137" t="s">
        <v>196</v>
      </c>
      <c r="B1" s="313"/>
      <c r="C1" s="314"/>
      <c r="D1" s="315" t="str">
        <f>+'Structure d''entreprise'!E1</f>
        <v>Spécialiste</v>
      </c>
      <c r="E1" s="315" t="str">
        <f>+'Structure d''entreprise'!F1</f>
        <v>Électricien 
chef de chantier</v>
      </c>
      <c r="F1" s="315" t="str">
        <f>+'Structure d''entreprise'!G1</f>
        <v>Installateur-électricien
(CFC)</v>
      </c>
      <c r="G1" s="315" t="str">
        <f>+'Structure d''entreprise'!H1</f>
        <v>Télématicien
(CFC)</v>
      </c>
      <c r="H1" s="314"/>
      <c r="I1" s="315" t="str">
        <f>+'Structure d''entreprise'!J1</f>
        <v>Electricien de montage
(CFC)</v>
      </c>
      <c r="J1" s="315" t="str">
        <f>+'Structure d''entreprise'!K1</f>
        <v>Monteur 
(sans CFC)</v>
      </c>
      <c r="K1" s="316"/>
      <c r="L1" s="317" t="str">
        <f>+'Structure d''entreprise'!M1</f>
        <v>Apprenti 
1er année</v>
      </c>
      <c r="M1" s="315" t="str">
        <f>+'Structure d''entreprise'!N1</f>
        <v>Apprenti 
2ème année</v>
      </c>
      <c r="N1" s="315" t="str">
        <f>+'Structure d''entreprise'!O1</f>
        <v>Apprenti 
3ème année</v>
      </c>
      <c r="O1" s="318" t="str">
        <f>+'Structure d''entreprise'!P1</f>
        <v>Apprenti 
4ème année</v>
      </c>
      <c r="P1" s="141" t="s">
        <v>129</v>
      </c>
      <c r="Q1" s="489" t="s">
        <v>191</v>
      </c>
      <c r="R1" s="490"/>
      <c r="U1" s="333" t="s">
        <v>190</v>
      </c>
    </row>
    <row r="2" spans="1:21" s="113" customFormat="1" ht="17.100000000000001" customHeight="1" x14ac:dyDescent="0.2">
      <c r="A2" s="138" t="s">
        <v>123</v>
      </c>
      <c r="B2" s="319"/>
      <c r="C2" s="320"/>
      <c r="D2" s="320"/>
      <c r="E2" s="320"/>
      <c r="F2" s="320"/>
      <c r="G2" s="320"/>
      <c r="H2" s="320"/>
      <c r="I2" s="320"/>
      <c r="J2" s="320"/>
      <c r="K2" s="321"/>
      <c r="L2" s="319"/>
      <c r="M2" s="320"/>
      <c r="N2" s="320"/>
      <c r="O2" s="321"/>
      <c r="P2" s="142">
        <f>SUM(B2:O2)</f>
        <v>0</v>
      </c>
      <c r="Q2" s="322" t="str">
        <f>IF(($P2)=0,"",SUM(B2:K2)/P2)</f>
        <v/>
      </c>
      <c r="R2" s="323" t="str">
        <f>IF(($P2)=0,"",SUM(L2:O2)/P2)</f>
        <v/>
      </c>
      <c r="T2" s="13"/>
      <c r="U2" s="236"/>
    </row>
    <row r="3" spans="1:21" s="114" customFormat="1" ht="26.1" customHeight="1" x14ac:dyDescent="0.2">
      <c r="C3" s="115"/>
      <c r="D3" s="115"/>
      <c r="E3" s="115"/>
      <c r="F3" s="116"/>
      <c r="K3" s="115"/>
      <c r="O3" s="117"/>
      <c r="P3" s="118"/>
      <c r="T3" s="13"/>
      <c r="U3" s="119"/>
    </row>
    <row r="4" spans="1:21" s="13" customFormat="1" ht="30" customHeight="1" x14ac:dyDescent="0.2">
      <c r="A4" s="491" t="s">
        <v>81</v>
      </c>
      <c r="B4" s="492"/>
      <c r="C4" s="492"/>
      <c r="D4" s="492"/>
      <c r="E4" s="492"/>
      <c r="F4" s="492"/>
      <c r="G4" s="492"/>
      <c r="H4" s="492"/>
      <c r="I4" s="492"/>
      <c r="J4" s="492"/>
      <c r="K4" s="492"/>
      <c r="L4" s="492"/>
      <c r="M4" s="492"/>
      <c r="N4" s="492"/>
      <c r="O4" s="493"/>
      <c r="U4" s="488" t="s">
        <v>120</v>
      </c>
    </row>
    <row r="5" spans="1:21" s="113" customFormat="1" ht="17.100000000000001" customHeight="1" x14ac:dyDescent="0.2">
      <c r="A5" s="364" t="s">
        <v>124</v>
      </c>
      <c r="B5" s="365"/>
      <c r="C5" s="366"/>
      <c r="D5" s="366"/>
      <c r="E5" s="366"/>
      <c r="F5" s="366"/>
      <c r="G5" s="366"/>
      <c r="H5" s="366"/>
      <c r="I5" s="366"/>
      <c r="J5" s="366"/>
      <c r="K5" s="367"/>
      <c r="L5" s="365"/>
      <c r="M5" s="366"/>
      <c r="N5" s="366"/>
      <c r="O5" s="367"/>
      <c r="P5" s="120"/>
      <c r="Q5" s="121"/>
      <c r="T5" s="13"/>
      <c r="U5" s="488"/>
    </row>
    <row r="6" spans="1:21" s="113" customFormat="1" ht="17.100000000000001" customHeight="1" x14ac:dyDescent="0.2">
      <c r="A6" s="368" t="s">
        <v>125</v>
      </c>
      <c r="B6" s="369"/>
      <c r="C6" s="370"/>
      <c r="D6" s="370"/>
      <c r="E6" s="370"/>
      <c r="F6" s="370"/>
      <c r="G6" s="370"/>
      <c r="H6" s="370"/>
      <c r="I6" s="370"/>
      <c r="J6" s="370"/>
      <c r="K6" s="371"/>
      <c r="L6" s="369"/>
      <c r="M6" s="370"/>
      <c r="N6" s="370"/>
      <c r="O6" s="371"/>
      <c r="P6" s="120"/>
      <c r="Q6" s="121"/>
      <c r="T6" s="13"/>
      <c r="U6" s="502"/>
    </row>
    <row r="7" spans="1:21" s="113" customFormat="1" ht="17.100000000000001" customHeight="1" x14ac:dyDescent="0.2">
      <c r="A7" s="368" t="s">
        <v>126</v>
      </c>
      <c r="B7" s="369"/>
      <c r="C7" s="370"/>
      <c r="D7" s="370"/>
      <c r="E7" s="370"/>
      <c r="F7" s="370"/>
      <c r="G7" s="370"/>
      <c r="H7" s="370"/>
      <c r="I7" s="370"/>
      <c r="J7" s="370"/>
      <c r="K7" s="371"/>
      <c r="L7" s="369"/>
      <c r="M7" s="370"/>
      <c r="N7" s="370"/>
      <c r="O7" s="371"/>
      <c r="P7" s="120"/>
      <c r="Q7" s="121"/>
      <c r="T7" s="13"/>
      <c r="U7" s="502"/>
    </row>
    <row r="8" spans="1:21" ht="17.100000000000001" customHeight="1" x14ac:dyDescent="0.2">
      <c r="A8" s="368" t="s">
        <v>127</v>
      </c>
      <c r="B8" s="369"/>
      <c r="C8" s="370"/>
      <c r="D8" s="370"/>
      <c r="E8" s="370"/>
      <c r="F8" s="370"/>
      <c r="G8" s="370"/>
      <c r="H8" s="370"/>
      <c r="I8" s="370"/>
      <c r="J8" s="370"/>
      <c r="K8" s="371"/>
      <c r="L8" s="369"/>
      <c r="M8" s="370"/>
      <c r="N8" s="370"/>
      <c r="O8" s="371"/>
      <c r="P8" s="122"/>
      <c r="Q8" s="121"/>
      <c r="T8" s="13"/>
      <c r="U8" s="502"/>
    </row>
    <row r="9" spans="1:21" s="126" customFormat="1" ht="17.100000000000001" customHeight="1" x14ac:dyDescent="0.2">
      <c r="A9" s="372" t="s">
        <v>128</v>
      </c>
      <c r="B9" s="373">
        <f>-B5-B6-B7-B8+IF(B2=0,0,1)</f>
        <v>0</v>
      </c>
      <c r="C9" s="374">
        <f t="shared" ref="C9:O9" si="0">-C5-C6-C7-C8+IF(C2=0,0,1)</f>
        <v>0</v>
      </c>
      <c r="D9" s="374">
        <f t="shared" si="0"/>
        <v>0</v>
      </c>
      <c r="E9" s="374">
        <f t="shared" si="0"/>
        <v>0</v>
      </c>
      <c r="F9" s="374">
        <f t="shared" si="0"/>
        <v>0</v>
      </c>
      <c r="G9" s="374">
        <f t="shared" si="0"/>
        <v>0</v>
      </c>
      <c r="H9" s="374">
        <f t="shared" si="0"/>
        <v>0</v>
      </c>
      <c r="I9" s="374">
        <f t="shared" si="0"/>
        <v>0</v>
      </c>
      <c r="J9" s="374">
        <f t="shared" si="0"/>
        <v>0</v>
      </c>
      <c r="K9" s="375">
        <f t="shared" si="0"/>
        <v>0</v>
      </c>
      <c r="L9" s="373">
        <f t="shared" si="0"/>
        <v>0</v>
      </c>
      <c r="M9" s="374">
        <f t="shared" si="0"/>
        <v>0</v>
      </c>
      <c r="N9" s="374">
        <f t="shared" si="0"/>
        <v>0</v>
      </c>
      <c r="O9" s="375">
        <f t="shared" si="0"/>
        <v>0</v>
      </c>
      <c r="P9" s="124"/>
      <c r="Q9" s="125"/>
      <c r="T9" s="13"/>
      <c r="U9" s="502"/>
    </row>
    <row r="10" spans="1:21" ht="12.95" customHeight="1" x14ac:dyDescent="0.2">
      <c r="T10" s="13"/>
    </row>
    <row r="11" spans="1:21" s="128" customFormat="1" ht="12.95" customHeight="1" x14ac:dyDescent="0.2">
      <c r="B11" s="129"/>
      <c r="C11" s="130"/>
      <c r="D11" s="130"/>
      <c r="E11" s="130"/>
      <c r="F11" s="131"/>
      <c r="K11" s="130"/>
      <c r="Q11" s="497" t="s">
        <v>75</v>
      </c>
      <c r="R11" s="498"/>
      <c r="S11" s="499"/>
      <c r="T11" s="13"/>
      <c r="U11" s="488" t="s">
        <v>121</v>
      </c>
    </row>
    <row r="12" spans="1:21" ht="30" customHeight="1" x14ac:dyDescent="0.2">
      <c r="A12" s="491" t="s">
        <v>193</v>
      </c>
      <c r="B12" s="492"/>
      <c r="C12" s="492"/>
      <c r="D12" s="492"/>
      <c r="E12" s="492"/>
      <c r="F12" s="492"/>
      <c r="G12" s="492"/>
      <c r="H12" s="492"/>
      <c r="I12" s="492"/>
      <c r="J12" s="492"/>
      <c r="K12" s="492"/>
      <c r="L12" s="492"/>
      <c r="M12" s="492"/>
      <c r="N12" s="492"/>
      <c r="O12" s="493"/>
      <c r="P12" s="363" t="s">
        <v>129</v>
      </c>
      <c r="Q12" s="243" t="s">
        <v>130</v>
      </c>
      <c r="R12" s="324" t="s">
        <v>131</v>
      </c>
      <c r="S12" s="244" t="s">
        <v>172</v>
      </c>
      <c r="T12" s="13"/>
      <c r="U12" s="488"/>
    </row>
    <row r="13" spans="1:21" s="113" customFormat="1" ht="17.100000000000001" customHeight="1" x14ac:dyDescent="0.2">
      <c r="A13" s="364" t="str">
        <f>+A5</f>
        <v>Installation simple</v>
      </c>
      <c r="B13" s="386">
        <f>+B5*B$2</f>
        <v>0</v>
      </c>
      <c r="C13" s="347">
        <f t="shared" ref="C13:O13" si="1">+C5*C$2</f>
        <v>0</v>
      </c>
      <c r="D13" s="347">
        <f t="shared" si="1"/>
        <v>0</v>
      </c>
      <c r="E13" s="347">
        <f t="shared" si="1"/>
        <v>0</v>
      </c>
      <c r="F13" s="347">
        <f t="shared" si="1"/>
        <v>0</v>
      </c>
      <c r="G13" s="347">
        <f t="shared" si="1"/>
        <v>0</v>
      </c>
      <c r="H13" s="347">
        <f t="shared" si="1"/>
        <v>0</v>
      </c>
      <c r="I13" s="347">
        <f t="shared" si="1"/>
        <v>0</v>
      </c>
      <c r="J13" s="347">
        <f t="shared" si="1"/>
        <v>0</v>
      </c>
      <c r="K13" s="348">
        <f t="shared" si="1"/>
        <v>0</v>
      </c>
      <c r="L13" s="349">
        <f t="shared" si="1"/>
        <v>0</v>
      </c>
      <c r="M13" s="347">
        <f t="shared" si="1"/>
        <v>0</v>
      </c>
      <c r="N13" s="347">
        <f t="shared" si="1"/>
        <v>0</v>
      </c>
      <c r="O13" s="348">
        <f t="shared" si="1"/>
        <v>0</v>
      </c>
      <c r="P13" s="350">
        <f>SUM(B13:O13)</f>
        <v>0</v>
      </c>
      <c r="Q13" s="325" t="str">
        <f>IF((P$2)=0,"",SUM(B13:O13)/P$2)</f>
        <v/>
      </c>
      <c r="R13" s="326" t="str">
        <f>IF(($P2)=0,"",+Q13-S13)</f>
        <v/>
      </c>
      <c r="S13" s="242">
        <v>0.3</v>
      </c>
      <c r="T13" s="13"/>
      <c r="U13" s="237"/>
    </row>
    <row r="14" spans="1:21" s="113" customFormat="1" ht="17.100000000000001" customHeight="1" x14ac:dyDescent="0.2">
      <c r="A14" s="368" t="str">
        <f>+A6</f>
        <v>Installation normale</v>
      </c>
      <c r="B14" s="387">
        <f t="shared" ref="B14:O14" si="2">+B6*B$2</f>
        <v>0</v>
      </c>
      <c r="C14" s="351">
        <f t="shared" si="2"/>
        <v>0</v>
      </c>
      <c r="D14" s="351">
        <f t="shared" si="2"/>
        <v>0</v>
      </c>
      <c r="E14" s="351">
        <f t="shared" si="2"/>
        <v>0</v>
      </c>
      <c r="F14" s="351">
        <f t="shared" si="2"/>
        <v>0</v>
      </c>
      <c r="G14" s="351">
        <f t="shared" si="2"/>
        <v>0</v>
      </c>
      <c r="H14" s="351">
        <f t="shared" si="2"/>
        <v>0</v>
      </c>
      <c r="I14" s="351">
        <f t="shared" si="2"/>
        <v>0</v>
      </c>
      <c r="J14" s="351">
        <f t="shared" si="2"/>
        <v>0</v>
      </c>
      <c r="K14" s="352">
        <f t="shared" si="2"/>
        <v>0</v>
      </c>
      <c r="L14" s="353">
        <f t="shared" si="2"/>
        <v>0</v>
      </c>
      <c r="M14" s="351">
        <f t="shared" si="2"/>
        <v>0</v>
      </c>
      <c r="N14" s="351">
        <f t="shared" si="2"/>
        <v>0</v>
      </c>
      <c r="O14" s="352">
        <f t="shared" si="2"/>
        <v>0</v>
      </c>
      <c r="P14" s="354">
        <f>SUM(B14:O14)</f>
        <v>0</v>
      </c>
      <c r="Q14" s="327" t="str">
        <f>IF((P$2)=0,"",SUM(B14:O14)/P$2)</f>
        <v/>
      </c>
      <c r="R14" s="328" t="str">
        <f>IF(($P2)=0,"",+Q14-S14)</f>
        <v/>
      </c>
      <c r="S14" s="139">
        <v>0.5</v>
      </c>
      <c r="T14" s="13"/>
      <c r="U14" s="237"/>
    </row>
    <row r="15" spans="1:21" s="113" customFormat="1" ht="17.100000000000001" customHeight="1" x14ac:dyDescent="0.2">
      <c r="A15" s="368" t="str">
        <f>+A7</f>
        <v>Installation exigeante</v>
      </c>
      <c r="B15" s="387">
        <f t="shared" ref="B15:O15" si="3">+B7*B$2</f>
        <v>0</v>
      </c>
      <c r="C15" s="351">
        <f t="shared" si="3"/>
        <v>0</v>
      </c>
      <c r="D15" s="351">
        <f t="shared" si="3"/>
        <v>0</v>
      </c>
      <c r="E15" s="351">
        <f t="shared" si="3"/>
        <v>0</v>
      </c>
      <c r="F15" s="351">
        <f t="shared" si="3"/>
        <v>0</v>
      </c>
      <c r="G15" s="351">
        <f t="shared" si="3"/>
        <v>0</v>
      </c>
      <c r="H15" s="351">
        <f t="shared" si="3"/>
        <v>0</v>
      </c>
      <c r="I15" s="351">
        <f t="shared" si="3"/>
        <v>0</v>
      </c>
      <c r="J15" s="351">
        <f t="shared" si="3"/>
        <v>0</v>
      </c>
      <c r="K15" s="352">
        <f t="shared" si="3"/>
        <v>0</v>
      </c>
      <c r="L15" s="353">
        <f t="shared" si="3"/>
        <v>0</v>
      </c>
      <c r="M15" s="351">
        <f t="shared" si="3"/>
        <v>0</v>
      </c>
      <c r="N15" s="351">
        <f t="shared" si="3"/>
        <v>0</v>
      </c>
      <c r="O15" s="352">
        <f t="shared" si="3"/>
        <v>0</v>
      </c>
      <c r="P15" s="354">
        <f>SUM(B15:O15)</f>
        <v>0</v>
      </c>
      <c r="Q15" s="327" t="str">
        <f>IF((P$2)=0,"",SUM(B15:O15)/P$2)</f>
        <v/>
      </c>
      <c r="R15" s="328" t="str">
        <f>IF(($P2)=0,"",+Q15-S15)</f>
        <v/>
      </c>
      <c r="S15" s="139">
        <v>0.15</v>
      </c>
      <c r="T15" s="13"/>
      <c r="U15" s="237"/>
    </row>
    <row r="16" spans="1:21" ht="17.100000000000001" customHeight="1" x14ac:dyDescent="0.2">
      <c r="A16" s="393" t="str">
        <f>+A8</f>
        <v>Travaux de spécialiste</v>
      </c>
      <c r="B16" s="388">
        <f t="shared" ref="B16:O16" si="4">+B8*B$2</f>
        <v>0</v>
      </c>
      <c r="C16" s="355">
        <f t="shared" si="4"/>
        <v>0</v>
      </c>
      <c r="D16" s="355">
        <f t="shared" si="4"/>
        <v>0</v>
      </c>
      <c r="E16" s="355">
        <f t="shared" si="4"/>
        <v>0</v>
      </c>
      <c r="F16" s="355">
        <f t="shared" si="4"/>
        <v>0</v>
      </c>
      <c r="G16" s="355">
        <f t="shared" si="4"/>
        <v>0</v>
      </c>
      <c r="H16" s="355">
        <f t="shared" si="4"/>
        <v>0</v>
      </c>
      <c r="I16" s="355">
        <f t="shared" si="4"/>
        <v>0</v>
      </c>
      <c r="J16" s="355">
        <f t="shared" si="4"/>
        <v>0</v>
      </c>
      <c r="K16" s="356">
        <f t="shared" si="4"/>
        <v>0</v>
      </c>
      <c r="L16" s="357">
        <f t="shared" si="4"/>
        <v>0</v>
      </c>
      <c r="M16" s="355">
        <f t="shared" si="4"/>
        <v>0</v>
      </c>
      <c r="N16" s="355">
        <f t="shared" si="4"/>
        <v>0</v>
      </c>
      <c r="O16" s="356">
        <f t="shared" si="4"/>
        <v>0</v>
      </c>
      <c r="P16" s="358">
        <f>SUM(B16:O16)</f>
        <v>0</v>
      </c>
      <c r="Q16" s="329" t="str">
        <f>IF((P$2)=0,"",SUM(B16:O16)/P$2)</f>
        <v/>
      </c>
      <c r="R16" s="330" t="str">
        <f>IF(($P2)=0,"",+Q16-S16)</f>
        <v/>
      </c>
      <c r="S16" s="140">
        <v>0.05</v>
      </c>
      <c r="T16" s="13"/>
      <c r="U16" s="238"/>
    </row>
    <row r="17" spans="1:21" s="126" customFormat="1" ht="17.100000000000001" customHeight="1" x14ac:dyDescent="0.2">
      <c r="A17" s="394" t="s">
        <v>134</v>
      </c>
      <c r="B17" s="389" t="str">
        <f>IF(($B2)=0,"",ROUND(+B2/$P2,4))</f>
        <v/>
      </c>
      <c r="C17" s="359" t="str">
        <f>IF(($C2)=0,"",ROUND(+C2/$P2,4))</f>
        <v/>
      </c>
      <c r="D17" s="359" t="str">
        <f>IF(($D2)=0,"",ROUND(+D2/$P2,4))</f>
        <v/>
      </c>
      <c r="E17" s="359" t="str">
        <f>IF(($E2)=0,"",ROUND(+E2/$P2,4))</f>
        <v/>
      </c>
      <c r="F17" s="359" t="str">
        <f>IF(($F2)=0,"",ROUND(+F2/$P2,4))</f>
        <v/>
      </c>
      <c r="G17" s="359" t="str">
        <f>IF(($G2)=0,"",ROUND(+G2/$P2,4))</f>
        <v/>
      </c>
      <c r="H17" s="359" t="str">
        <f>IF(($H2)=0,"",ROUND(+H2/$P2,4))</f>
        <v/>
      </c>
      <c r="I17" s="359" t="str">
        <f>IF(($I2)=0,"",ROUND(+I2/$P2,4))</f>
        <v/>
      </c>
      <c r="J17" s="359" t="str">
        <f>IF(($J2)=0,"",ROUND(+J2/$P2,4))</f>
        <v/>
      </c>
      <c r="K17" s="360" t="str">
        <f>IF(($K2)=0,"",ROUND(+K2/$P2,4))</f>
        <v/>
      </c>
      <c r="L17" s="361" t="str">
        <f>IF(($L2)=0,"",ROUND(+L2/$P2,4))</f>
        <v/>
      </c>
      <c r="M17" s="359" t="str">
        <f>IF(($M2)=0,"",ROUND(+M2/$P2,4))</f>
        <v/>
      </c>
      <c r="N17" s="359" t="str">
        <f>IF(($N2)=0,"",ROUND(+N2/$P2,4))</f>
        <v/>
      </c>
      <c r="O17" s="360" t="str">
        <f>IF(($O2)=0,"",ROUND(+O2/$P2,4))</f>
        <v/>
      </c>
      <c r="P17" s="362"/>
      <c r="Q17" s="331" t="str">
        <f>IF(($P2)=0,"",+Q16+Q15+Q14+Q13)</f>
        <v/>
      </c>
      <c r="R17" s="332"/>
      <c r="S17" s="245">
        <f>+S16+S15+S14+S13</f>
        <v>1</v>
      </c>
      <c r="T17" s="13"/>
      <c r="U17" s="239"/>
    </row>
    <row r="18" spans="1:21" ht="12.95" customHeight="1" x14ac:dyDescent="0.2">
      <c r="O18" s="132"/>
      <c r="T18" s="13"/>
      <c r="U18" s="19"/>
    </row>
    <row r="19" spans="1:21" s="128" customFormat="1" ht="12.95" customHeight="1" x14ac:dyDescent="0.2">
      <c r="B19" s="129"/>
      <c r="C19" s="130"/>
      <c r="D19" s="130"/>
      <c r="E19" s="130"/>
      <c r="F19" s="131"/>
      <c r="K19" s="130"/>
      <c r="Q19" s="133"/>
      <c r="R19" s="133"/>
      <c r="S19" s="133"/>
      <c r="T19" s="13"/>
      <c r="U19" s="134"/>
    </row>
    <row r="20" spans="1:21" s="128" customFormat="1" ht="30" customHeight="1" x14ac:dyDescent="0.2">
      <c r="A20" s="494" t="s">
        <v>181</v>
      </c>
      <c r="B20" s="495"/>
      <c r="C20" s="495"/>
      <c r="D20" s="495"/>
      <c r="E20" s="495"/>
      <c r="F20" s="495"/>
      <c r="G20" s="495"/>
      <c r="H20" s="495"/>
      <c r="I20" s="495"/>
      <c r="J20" s="495"/>
      <c r="K20" s="495"/>
      <c r="L20" s="495"/>
      <c r="M20" s="495"/>
      <c r="N20" s="495"/>
      <c r="O20" s="496"/>
      <c r="P20" s="401" t="s">
        <v>129</v>
      </c>
      <c r="Q20" s="500" t="s">
        <v>132</v>
      </c>
      <c r="R20" s="486"/>
      <c r="S20" s="487"/>
      <c r="T20" s="13"/>
      <c r="U20" s="488" t="s">
        <v>122</v>
      </c>
    </row>
    <row r="21" spans="1:21" s="113" customFormat="1" ht="17.100000000000001" customHeight="1" x14ac:dyDescent="0.2">
      <c r="A21" s="395" t="s">
        <v>133</v>
      </c>
      <c r="B21" s="390"/>
      <c r="C21" s="240"/>
      <c r="D21" s="338">
        <f>+'Prix vente heure'!E10</f>
        <v>0</v>
      </c>
      <c r="E21" s="338">
        <f>+'Prix vente heure'!F10</f>
        <v>0</v>
      </c>
      <c r="F21" s="338">
        <f>+'Prix vente heure'!G10</f>
        <v>0</v>
      </c>
      <c r="G21" s="338">
        <f>+'Prix vente heure'!H10</f>
        <v>0</v>
      </c>
      <c r="H21" s="240">
        <v>0</v>
      </c>
      <c r="I21" s="338">
        <f>+'Prix vente heure'!J10</f>
        <v>0</v>
      </c>
      <c r="J21" s="338">
        <f>+'Prix vente heure'!K10</f>
        <v>0</v>
      </c>
      <c r="K21" s="241">
        <v>0</v>
      </c>
      <c r="L21" s="339">
        <f>+'Prix vente heure'!M10</f>
        <v>0</v>
      </c>
      <c r="M21" s="338">
        <f>+'Prix vente heure'!N10</f>
        <v>0</v>
      </c>
      <c r="N21" s="338">
        <f>+'Prix vente heure'!O10</f>
        <v>0</v>
      </c>
      <c r="O21" s="340">
        <f>+'Prix vente heure'!P10</f>
        <v>0</v>
      </c>
      <c r="P21" s="402"/>
      <c r="Q21" s="501"/>
      <c r="R21" s="486"/>
      <c r="S21" s="487"/>
      <c r="T21" s="13"/>
      <c r="U21" s="488"/>
    </row>
    <row r="22" spans="1:21" s="113" customFormat="1" ht="17.100000000000001" customHeight="1" x14ac:dyDescent="0.2">
      <c r="A22" s="368" t="str">
        <f>+A5</f>
        <v>Installation simple</v>
      </c>
      <c r="B22" s="391" t="str">
        <f t="shared" ref="B22:O22" si="5">IF(($P13*B13)=0,"",+B$21/$P13*B13)</f>
        <v/>
      </c>
      <c r="C22" s="341" t="str">
        <f t="shared" si="5"/>
        <v/>
      </c>
      <c r="D22" s="341" t="str">
        <f t="shared" si="5"/>
        <v/>
      </c>
      <c r="E22" s="341" t="str">
        <f t="shared" si="5"/>
        <v/>
      </c>
      <c r="F22" s="341" t="str">
        <f t="shared" si="5"/>
        <v/>
      </c>
      <c r="G22" s="341" t="str">
        <f t="shared" si="5"/>
        <v/>
      </c>
      <c r="H22" s="341" t="str">
        <f t="shared" si="5"/>
        <v/>
      </c>
      <c r="I22" s="341" t="str">
        <f t="shared" si="5"/>
        <v/>
      </c>
      <c r="J22" s="341" t="str">
        <f t="shared" si="5"/>
        <v/>
      </c>
      <c r="K22" s="342" t="str">
        <f t="shared" si="5"/>
        <v/>
      </c>
      <c r="L22" s="343" t="str">
        <f t="shared" si="5"/>
        <v/>
      </c>
      <c r="M22" s="341" t="str">
        <f t="shared" si="5"/>
        <v/>
      </c>
      <c r="N22" s="341" t="str">
        <f t="shared" si="5"/>
        <v/>
      </c>
      <c r="O22" s="342" t="str">
        <f t="shared" si="5"/>
        <v/>
      </c>
      <c r="P22" s="400">
        <f>SUM(B22:O22)</f>
        <v>0</v>
      </c>
      <c r="Q22" s="403">
        <f>SUM(B22:O22)</f>
        <v>0</v>
      </c>
      <c r="R22" s="135"/>
      <c r="S22" s="136"/>
      <c r="T22" s="13"/>
      <c r="U22" s="237"/>
    </row>
    <row r="23" spans="1:21" s="113" customFormat="1" ht="17.100000000000001" customHeight="1" x14ac:dyDescent="0.2">
      <c r="A23" s="368" t="str">
        <f>+A6</f>
        <v>Installation normale</v>
      </c>
      <c r="B23" s="391" t="str">
        <f t="shared" ref="B23:O23" si="6">IF(($P14*B14)=0,"",+B$21/$P14*B14)</f>
        <v/>
      </c>
      <c r="C23" s="341" t="str">
        <f t="shared" si="6"/>
        <v/>
      </c>
      <c r="D23" s="341" t="str">
        <f t="shared" si="6"/>
        <v/>
      </c>
      <c r="E23" s="341" t="str">
        <f t="shared" si="6"/>
        <v/>
      </c>
      <c r="F23" s="341" t="str">
        <f t="shared" si="6"/>
        <v/>
      </c>
      <c r="G23" s="341" t="str">
        <f t="shared" si="6"/>
        <v/>
      </c>
      <c r="H23" s="341" t="str">
        <f t="shared" si="6"/>
        <v/>
      </c>
      <c r="I23" s="341" t="str">
        <f t="shared" si="6"/>
        <v/>
      </c>
      <c r="J23" s="341" t="str">
        <f t="shared" si="6"/>
        <v/>
      </c>
      <c r="K23" s="342" t="str">
        <f t="shared" si="6"/>
        <v/>
      </c>
      <c r="L23" s="343" t="str">
        <f t="shared" si="6"/>
        <v/>
      </c>
      <c r="M23" s="341" t="str">
        <f t="shared" si="6"/>
        <v/>
      </c>
      <c r="N23" s="341" t="str">
        <f t="shared" si="6"/>
        <v/>
      </c>
      <c r="O23" s="342" t="str">
        <f t="shared" si="6"/>
        <v/>
      </c>
      <c r="P23" s="334">
        <f>SUM(B23:O23)</f>
        <v>0</v>
      </c>
      <c r="Q23" s="335">
        <f>SUM(B23:O23)</f>
        <v>0</v>
      </c>
      <c r="R23" s="135"/>
      <c r="S23" s="136"/>
      <c r="T23" s="13"/>
      <c r="U23" s="237"/>
    </row>
    <row r="24" spans="1:21" s="113" customFormat="1" ht="17.100000000000001" customHeight="1" x14ac:dyDescent="0.2">
      <c r="A24" s="368" t="str">
        <f>+A7</f>
        <v>Installation exigeante</v>
      </c>
      <c r="B24" s="391" t="str">
        <f t="shared" ref="B24:O24" si="7">IF(($P15*B15)=0,"",+B$21/$P15*B15)</f>
        <v/>
      </c>
      <c r="C24" s="341" t="str">
        <f t="shared" si="7"/>
        <v/>
      </c>
      <c r="D24" s="341" t="str">
        <f t="shared" si="7"/>
        <v/>
      </c>
      <c r="E24" s="341" t="str">
        <f t="shared" si="7"/>
        <v/>
      </c>
      <c r="F24" s="341" t="str">
        <f t="shared" si="7"/>
        <v/>
      </c>
      <c r="G24" s="341" t="str">
        <f t="shared" si="7"/>
        <v/>
      </c>
      <c r="H24" s="341" t="str">
        <f t="shared" si="7"/>
        <v/>
      </c>
      <c r="I24" s="341" t="str">
        <f t="shared" si="7"/>
        <v/>
      </c>
      <c r="J24" s="341" t="str">
        <f t="shared" si="7"/>
        <v/>
      </c>
      <c r="K24" s="342" t="str">
        <f t="shared" si="7"/>
        <v/>
      </c>
      <c r="L24" s="343" t="str">
        <f t="shared" si="7"/>
        <v/>
      </c>
      <c r="M24" s="341" t="str">
        <f t="shared" si="7"/>
        <v/>
      </c>
      <c r="N24" s="341" t="str">
        <f t="shared" si="7"/>
        <v/>
      </c>
      <c r="O24" s="342" t="str">
        <f t="shared" si="7"/>
        <v/>
      </c>
      <c r="P24" s="334">
        <f>SUM(B24:O24)</f>
        <v>0</v>
      </c>
      <c r="Q24" s="335">
        <f>SUM(B24:O24)</f>
        <v>0</v>
      </c>
      <c r="R24" s="135"/>
      <c r="S24" s="136"/>
      <c r="T24" s="13"/>
      <c r="U24" s="237"/>
    </row>
    <row r="25" spans="1:21" ht="17.100000000000001" customHeight="1" x14ac:dyDescent="0.2">
      <c r="A25" s="393" t="str">
        <f>+A8</f>
        <v>Travaux de spécialiste</v>
      </c>
      <c r="B25" s="392" t="str">
        <f t="shared" ref="B25:O25" si="8">IF(($P16*B16)=0,"",+B$21/$P16*B16)</f>
        <v/>
      </c>
      <c r="C25" s="344" t="str">
        <f t="shared" si="8"/>
        <v/>
      </c>
      <c r="D25" s="344" t="str">
        <f t="shared" si="8"/>
        <v/>
      </c>
      <c r="E25" s="344" t="str">
        <f t="shared" si="8"/>
        <v/>
      </c>
      <c r="F25" s="344" t="str">
        <f t="shared" si="8"/>
        <v/>
      </c>
      <c r="G25" s="344" t="str">
        <f t="shared" si="8"/>
        <v/>
      </c>
      <c r="H25" s="344" t="str">
        <f t="shared" si="8"/>
        <v/>
      </c>
      <c r="I25" s="344" t="str">
        <f t="shared" si="8"/>
        <v/>
      </c>
      <c r="J25" s="344" t="str">
        <f t="shared" si="8"/>
        <v/>
      </c>
      <c r="K25" s="345" t="str">
        <f t="shared" si="8"/>
        <v/>
      </c>
      <c r="L25" s="346" t="str">
        <f t="shared" si="8"/>
        <v/>
      </c>
      <c r="M25" s="344" t="str">
        <f t="shared" si="8"/>
        <v/>
      </c>
      <c r="N25" s="344" t="str">
        <f t="shared" si="8"/>
        <v/>
      </c>
      <c r="O25" s="345" t="str">
        <f t="shared" si="8"/>
        <v/>
      </c>
      <c r="P25" s="336">
        <f>SUM(B25:O25)</f>
        <v>0</v>
      </c>
      <c r="Q25" s="337">
        <f>SUM(B25:O25)</f>
        <v>0</v>
      </c>
      <c r="R25" s="135"/>
      <c r="S25" s="136"/>
      <c r="T25" s="13"/>
      <c r="U25" s="238"/>
    </row>
    <row r="26" spans="1:21" ht="26.25" x14ac:dyDescent="0.2">
      <c r="T26" s="13"/>
    </row>
    <row r="27" spans="1:21" ht="26.25" x14ac:dyDescent="0.2">
      <c r="T27" s="13"/>
    </row>
    <row r="28" spans="1:21" ht="26.25" x14ac:dyDescent="0.2">
      <c r="T28" s="13"/>
    </row>
    <row r="29" spans="1:21" ht="26.25" x14ac:dyDescent="0.2">
      <c r="T29" s="13"/>
    </row>
  </sheetData>
  <sheetProtection password="C606" sheet="1" objects="1" scenarios="1"/>
  <mergeCells count="13">
    <mergeCell ref="R20:R21"/>
    <mergeCell ref="S20:S21"/>
    <mergeCell ref="U20:U21"/>
    <mergeCell ref="Q1:R1"/>
    <mergeCell ref="A4:O4"/>
    <mergeCell ref="A12:O12"/>
    <mergeCell ref="A20:O20"/>
    <mergeCell ref="U4:U5"/>
    <mergeCell ref="U11:U12"/>
    <mergeCell ref="Q11:S11"/>
    <mergeCell ref="Q20:Q21"/>
    <mergeCell ref="U6:U7"/>
    <mergeCell ref="U8:U9"/>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01.2022&amp;R&amp;"Calibri,Standard"Page &amp;P/&amp;N    &amp;A
</oddFooter>
  </headerFooter>
  <ignoredErrors>
    <ignoredError sqref="Q2" formulaRange="1"/>
  </ignoredError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6"/>
  <sheetViews>
    <sheetView showGridLines="0" zoomScaleNormal="100" workbookViewId="0"/>
  </sheetViews>
  <sheetFormatPr baseColWidth="10" defaultRowHeight="18.75" x14ac:dyDescent="0.2"/>
  <cols>
    <col min="1" max="1" width="24.28515625" style="19" customWidth="1"/>
    <col min="2" max="2" width="7.140625" style="39" customWidth="1"/>
    <col min="3" max="3" width="6.7109375" style="113" customWidth="1"/>
    <col min="4" max="5" width="6.7109375" style="188" customWidth="1"/>
    <col min="6" max="6" width="6.7109375" style="41" customWidth="1"/>
    <col min="7" max="8" width="6.7109375" style="19" customWidth="1"/>
    <col min="9" max="9" width="6.7109375" style="23" customWidth="1"/>
    <col min="10" max="11" width="6.7109375" style="19" customWidth="1"/>
    <col min="12" max="12" width="6.7109375" style="113" customWidth="1"/>
    <col min="13" max="13" width="6.7109375" style="19" customWidth="1"/>
    <col min="14" max="14" width="6.7109375" style="122" customWidth="1"/>
    <col min="15" max="16" width="6.7109375" style="19" customWidth="1"/>
    <col min="17" max="16384" width="11.42578125" style="19"/>
  </cols>
  <sheetData>
    <row r="1" spans="1:29" s="13" customFormat="1" ht="105" customHeight="1" x14ac:dyDescent="0.2">
      <c r="A1" s="143" t="s">
        <v>140</v>
      </c>
      <c r="B1" s="376" t="s">
        <v>113</v>
      </c>
      <c r="C1" s="282" t="str">
        <f>+'Structure d''entreprise'!C1</f>
        <v>Chef de projet</v>
      </c>
      <c r="D1" s="283" t="str">
        <f>+'Structure d''entreprise'!D1</f>
        <v>Conseiller en sécurité électrique</v>
      </c>
      <c r="E1" s="283" t="str">
        <f>+'Structure d''entreprise'!E1</f>
        <v>Spécialiste</v>
      </c>
      <c r="F1" s="283" t="str">
        <f>+'Structure d''entreprise'!F1</f>
        <v>Électricien 
chef de chantier</v>
      </c>
      <c r="G1" s="283" t="str">
        <f>+'Structure d''entreprise'!G1</f>
        <v>Installateur-électricien
(CFC)</v>
      </c>
      <c r="H1" s="283" t="str">
        <f>+'Structure d''entreprise'!H1</f>
        <v>Télématicien
(CFC)</v>
      </c>
      <c r="I1" s="377" t="str">
        <f>+'Structure d''entreprise'!I1</f>
        <v>Planificateur-électricien
(CFC)</v>
      </c>
      <c r="J1" s="283" t="str">
        <f>+'Structure d''entreprise'!J1</f>
        <v>Electricien de montage
(CFC)</v>
      </c>
      <c r="K1" s="284" t="str">
        <f>+'Structure d''entreprise'!K1</f>
        <v>Monteur 
(sans CFC)</v>
      </c>
      <c r="L1" s="285" t="str">
        <f>+'Structure d''entreprise'!L1</f>
        <v>Monteur de service</v>
      </c>
      <c r="M1" s="286" t="str">
        <f>+'Structure d''entreprise'!M1</f>
        <v>Apprenti 
1er année</v>
      </c>
      <c r="N1" s="284" t="str">
        <f>+'Structure d''entreprise'!N1</f>
        <v>Apprenti 
2ème année</v>
      </c>
      <c r="O1" s="284" t="str">
        <f>+'Structure d''entreprise'!O1</f>
        <v>Apprenti 
3ème année</v>
      </c>
      <c r="P1" s="287" t="str">
        <f>+'Structure d''entreprise'!P1</f>
        <v>Apprenti 
4ème année</v>
      </c>
    </row>
    <row r="2" spans="1:29" ht="24" customHeight="1" x14ac:dyDescent="0.3">
      <c r="A2" s="505" t="s">
        <v>114</v>
      </c>
      <c r="B2" s="506"/>
      <c r="C2" s="144">
        <f>'Prix vente heure'!C2</f>
        <v>0</v>
      </c>
      <c r="D2" s="145">
        <f>'Prix vente heure'!D2</f>
        <v>0</v>
      </c>
      <c r="E2" s="145">
        <f>'Prix vente heure'!E2</f>
        <v>0</v>
      </c>
      <c r="F2" s="145">
        <f>'Prix vente heure'!F2</f>
        <v>0</v>
      </c>
      <c r="G2" s="145">
        <f>'Prix vente heure'!G2</f>
        <v>0</v>
      </c>
      <c r="H2" s="145">
        <f>'Prix vente heure'!H2</f>
        <v>0</v>
      </c>
      <c r="I2" s="145">
        <f>'Prix vente heure'!I2</f>
        <v>0</v>
      </c>
      <c r="J2" s="145">
        <f>'Prix vente heure'!J2</f>
        <v>0</v>
      </c>
      <c r="K2" s="145">
        <f>'Prix vente heure'!K2</f>
        <v>0</v>
      </c>
      <c r="L2" s="146">
        <f>'Prix vente heure'!L2</f>
        <v>0</v>
      </c>
      <c r="M2" s="144">
        <f>'Prix vente heure'!M2</f>
        <v>0</v>
      </c>
      <c r="N2" s="145">
        <f>'Prix vente heure'!N2</f>
        <v>0</v>
      </c>
      <c r="O2" s="145">
        <f>'Prix vente heure'!O2</f>
        <v>0</v>
      </c>
      <c r="P2" s="146">
        <f>'Prix vente heure'!P2</f>
        <v>0</v>
      </c>
      <c r="Q2" s="147"/>
      <c r="R2" s="18"/>
      <c r="S2" s="18"/>
      <c r="T2" s="18"/>
      <c r="U2" s="18"/>
      <c r="V2" s="18"/>
      <c r="W2" s="18"/>
      <c r="X2" s="18"/>
      <c r="Y2" s="18"/>
      <c r="Z2" s="18"/>
      <c r="AA2" s="18"/>
      <c r="AB2" s="18"/>
      <c r="AC2" s="18"/>
    </row>
    <row r="3" spans="1:29" ht="24" customHeight="1" x14ac:dyDescent="0.3">
      <c r="A3" s="378" t="s">
        <v>135</v>
      </c>
      <c r="B3" s="148">
        <f>'Prix vente heure'!B3</f>
        <v>0</v>
      </c>
      <c r="C3" s="149">
        <f>+$B3*C2</f>
        <v>0</v>
      </c>
      <c r="D3" s="150">
        <f t="shared" ref="D3:P3" si="0">+$B3*D2</f>
        <v>0</v>
      </c>
      <c r="E3" s="150">
        <f t="shared" si="0"/>
        <v>0</v>
      </c>
      <c r="F3" s="150">
        <f t="shared" si="0"/>
        <v>0</v>
      </c>
      <c r="G3" s="150">
        <f t="shared" si="0"/>
        <v>0</v>
      </c>
      <c r="H3" s="150">
        <f t="shared" si="0"/>
        <v>0</v>
      </c>
      <c r="I3" s="150">
        <f t="shared" si="0"/>
        <v>0</v>
      </c>
      <c r="J3" s="150">
        <f t="shared" si="0"/>
        <v>0</v>
      </c>
      <c r="K3" s="150">
        <f t="shared" si="0"/>
        <v>0</v>
      </c>
      <c r="L3" s="151">
        <f t="shared" si="0"/>
        <v>0</v>
      </c>
      <c r="M3" s="149">
        <f t="shared" si="0"/>
        <v>0</v>
      </c>
      <c r="N3" s="150">
        <f t="shared" si="0"/>
        <v>0</v>
      </c>
      <c r="O3" s="150">
        <f t="shared" si="0"/>
        <v>0</v>
      </c>
      <c r="P3" s="151">
        <f t="shared" si="0"/>
        <v>0</v>
      </c>
      <c r="Q3" s="152"/>
      <c r="R3" s="93"/>
      <c r="S3" s="93"/>
      <c r="T3" s="93"/>
      <c r="U3" s="93"/>
      <c r="V3" s="93"/>
      <c r="W3" s="93"/>
      <c r="X3" s="93"/>
      <c r="Y3" s="93"/>
      <c r="Z3" s="93"/>
      <c r="AA3" s="93"/>
      <c r="AB3" s="93"/>
      <c r="AC3" s="93"/>
    </row>
    <row r="4" spans="1:29" ht="24" customHeight="1" x14ac:dyDescent="0.3">
      <c r="A4" s="503" t="s">
        <v>115</v>
      </c>
      <c r="B4" s="504"/>
      <c r="C4" s="153">
        <f>'Prix vente heure'!C4</f>
        <v>0</v>
      </c>
      <c r="D4" s="154">
        <f>'Prix vente heure'!D4</f>
        <v>0</v>
      </c>
      <c r="E4" s="154">
        <f>'Prix vente heure'!E4</f>
        <v>0</v>
      </c>
      <c r="F4" s="154">
        <f>'Prix vente heure'!F4</f>
        <v>0</v>
      </c>
      <c r="G4" s="154">
        <f>'Prix vente heure'!G4</f>
        <v>0</v>
      </c>
      <c r="H4" s="154">
        <f>'Prix vente heure'!H4</f>
        <v>0</v>
      </c>
      <c r="I4" s="154">
        <f>'Prix vente heure'!I4</f>
        <v>0</v>
      </c>
      <c r="J4" s="154">
        <f>'Prix vente heure'!J4</f>
        <v>0</v>
      </c>
      <c r="K4" s="154">
        <f>'Prix vente heure'!K4</f>
        <v>0</v>
      </c>
      <c r="L4" s="155">
        <f>'Prix vente heure'!L4</f>
        <v>0</v>
      </c>
      <c r="M4" s="153">
        <f>'Prix vente heure'!M4</f>
        <v>0</v>
      </c>
      <c r="N4" s="154">
        <f>'Prix vente heure'!N4</f>
        <v>0</v>
      </c>
      <c r="O4" s="154">
        <f>'Prix vente heure'!O4</f>
        <v>0</v>
      </c>
      <c r="P4" s="155">
        <f>'Prix vente heure'!P4</f>
        <v>0</v>
      </c>
      <c r="Q4" s="147"/>
      <c r="R4" s="92"/>
      <c r="S4" s="92"/>
      <c r="T4" s="92"/>
      <c r="U4" s="92"/>
      <c r="V4" s="92"/>
      <c r="W4" s="92"/>
      <c r="X4" s="92"/>
      <c r="Y4" s="92"/>
      <c r="Z4" s="92"/>
      <c r="AA4" s="92"/>
      <c r="AB4" s="92"/>
      <c r="AC4" s="92"/>
    </row>
    <row r="5" spans="1:29" ht="24" customHeight="1" x14ac:dyDescent="0.3">
      <c r="A5" s="379" t="s">
        <v>109</v>
      </c>
      <c r="B5" s="380"/>
      <c r="C5" s="103">
        <f>+C4+C3+C2</f>
        <v>0</v>
      </c>
      <c r="D5" s="104">
        <f t="shared" ref="D5:P5" si="1">+D4+D3+D2</f>
        <v>0</v>
      </c>
      <c r="E5" s="104">
        <f t="shared" si="1"/>
        <v>0</v>
      </c>
      <c r="F5" s="104">
        <f t="shared" si="1"/>
        <v>0</v>
      </c>
      <c r="G5" s="104">
        <f t="shared" si="1"/>
        <v>0</v>
      </c>
      <c r="H5" s="104">
        <f t="shared" si="1"/>
        <v>0</v>
      </c>
      <c r="I5" s="104">
        <f t="shared" si="1"/>
        <v>0</v>
      </c>
      <c r="J5" s="104">
        <f t="shared" si="1"/>
        <v>0</v>
      </c>
      <c r="K5" s="104">
        <f t="shared" si="1"/>
        <v>0</v>
      </c>
      <c r="L5" s="105">
        <f t="shared" si="1"/>
        <v>0</v>
      </c>
      <c r="M5" s="103">
        <f t="shared" si="1"/>
        <v>0</v>
      </c>
      <c r="N5" s="104">
        <f t="shared" si="1"/>
        <v>0</v>
      </c>
      <c r="O5" s="104">
        <f t="shared" si="1"/>
        <v>0</v>
      </c>
      <c r="P5" s="105">
        <f t="shared" si="1"/>
        <v>0</v>
      </c>
      <c r="Q5" s="147"/>
      <c r="R5" s="92"/>
      <c r="S5" s="92"/>
      <c r="T5" s="92"/>
      <c r="U5" s="92"/>
      <c r="V5" s="92"/>
      <c r="W5" s="92"/>
      <c r="X5" s="92"/>
      <c r="Y5" s="92"/>
      <c r="Z5" s="92"/>
      <c r="AA5" s="92"/>
      <c r="AB5" s="92"/>
      <c r="AC5" s="92"/>
    </row>
    <row r="6" spans="1:29" ht="24" customHeight="1" x14ac:dyDescent="0.3">
      <c r="A6" s="378" t="s">
        <v>117</v>
      </c>
      <c r="B6" s="148">
        <f>+'Prix vente heure'!B6</f>
        <v>0</v>
      </c>
      <c r="C6" s="156">
        <f>+$B6*C5</f>
        <v>0</v>
      </c>
      <c r="D6" s="157">
        <f t="shared" ref="D6:P6" si="2">+$B6*D5</f>
        <v>0</v>
      </c>
      <c r="E6" s="157">
        <f t="shared" si="2"/>
        <v>0</v>
      </c>
      <c r="F6" s="157">
        <f t="shared" si="2"/>
        <v>0</v>
      </c>
      <c r="G6" s="157">
        <f t="shared" si="2"/>
        <v>0</v>
      </c>
      <c r="H6" s="157">
        <f t="shared" si="2"/>
        <v>0</v>
      </c>
      <c r="I6" s="157">
        <f t="shared" si="2"/>
        <v>0</v>
      </c>
      <c r="J6" s="157">
        <f t="shared" si="2"/>
        <v>0</v>
      </c>
      <c r="K6" s="157">
        <f t="shared" si="2"/>
        <v>0</v>
      </c>
      <c r="L6" s="158">
        <f t="shared" si="2"/>
        <v>0</v>
      </c>
      <c r="M6" s="156">
        <f t="shared" si="2"/>
        <v>0</v>
      </c>
      <c r="N6" s="157">
        <f t="shared" si="2"/>
        <v>0</v>
      </c>
      <c r="O6" s="157">
        <f t="shared" si="2"/>
        <v>0</v>
      </c>
      <c r="P6" s="158">
        <f t="shared" si="2"/>
        <v>0</v>
      </c>
      <c r="Q6" s="147"/>
      <c r="R6" s="92"/>
      <c r="S6" s="92"/>
      <c r="T6" s="92"/>
      <c r="U6" s="92"/>
      <c r="V6" s="92"/>
      <c r="W6" s="92"/>
      <c r="X6" s="92"/>
      <c r="Y6" s="92"/>
      <c r="Z6" s="92"/>
      <c r="AA6" s="92"/>
      <c r="AB6" s="92"/>
      <c r="AC6" s="92"/>
    </row>
    <row r="7" spans="1:29" ht="24" customHeight="1" x14ac:dyDescent="0.3">
      <c r="A7" s="484" t="s">
        <v>136</v>
      </c>
      <c r="B7" s="485"/>
      <c r="C7" s="159">
        <f>+$B7*C5</f>
        <v>0</v>
      </c>
      <c r="D7" s="160">
        <f t="shared" ref="D7:P7" si="3">+$B7*D5</f>
        <v>0</v>
      </c>
      <c r="E7" s="160">
        <f t="shared" si="3"/>
        <v>0</v>
      </c>
      <c r="F7" s="160">
        <f t="shared" si="3"/>
        <v>0</v>
      </c>
      <c r="G7" s="160">
        <f t="shared" si="3"/>
        <v>0</v>
      </c>
      <c r="H7" s="160">
        <f t="shared" si="3"/>
        <v>0</v>
      </c>
      <c r="I7" s="160">
        <f t="shared" si="3"/>
        <v>0</v>
      </c>
      <c r="J7" s="160">
        <f t="shared" si="3"/>
        <v>0</v>
      </c>
      <c r="K7" s="160">
        <f t="shared" si="3"/>
        <v>0</v>
      </c>
      <c r="L7" s="161">
        <f t="shared" si="3"/>
        <v>0</v>
      </c>
      <c r="M7" s="159">
        <f t="shared" si="3"/>
        <v>0</v>
      </c>
      <c r="N7" s="160">
        <f t="shared" si="3"/>
        <v>0</v>
      </c>
      <c r="O7" s="160">
        <f t="shared" si="3"/>
        <v>0</v>
      </c>
      <c r="P7" s="161">
        <f t="shared" si="3"/>
        <v>0</v>
      </c>
      <c r="Q7" s="147"/>
      <c r="R7" s="92"/>
      <c r="S7" s="92"/>
      <c r="T7" s="92"/>
      <c r="U7" s="92"/>
      <c r="V7" s="92"/>
      <c r="W7" s="92"/>
      <c r="X7" s="92"/>
      <c r="Y7" s="92"/>
      <c r="Z7" s="92"/>
      <c r="AA7" s="92"/>
      <c r="AB7" s="92"/>
      <c r="AC7" s="92"/>
    </row>
    <row r="8" spans="1:29" ht="24" customHeight="1" x14ac:dyDescent="0.3">
      <c r="A8" s="381" t="s">
        <v>110</v>
      </c>
      <c r="B8" s="380"/>
      <c r="C8" s="103">
        <f>+C7+C6+C5</f>
        <v>0</v>
      </c>
      <c r="D8" s="104">
        <f t="shared" ref="D8:P8" si="4">+D7+D6+D5</f>
        <v>0</v>
      </c>
      <c r="E8" s="104">
        <f t="shared" si="4"/>
        <v>0</v>
      </c>
      <c r="F8" s="104">
        <f t="shared" si="4"/>
        <v>0</v>
      </c>
      <c r="G8" s="104">
        <f t="shared" si="4"/>
        <v>0</v>
      </c>
      <c r="H8" s="104">
        <f t="shared" si="4"/>
        <v>0</v>
      </c>
      <c r="I8" s="104">
        <f t="shared" si="4"/>
        <v>0</v>
      </c>
      <c r="J8" s="104">
        <f t="shared" si="4"/>
        <v>0</v>
      </c>
      <c r="K8" s="104">
        <f t="shared" si="4"/>
        <v>0</v>
      </c>
      <c r="L8" s="105">
        <f t="shared" si="4"/>
        <v>0</v>
      </c>
      <c r="M8" s="103">
        <f t="shared" si="4"/>
        <v>0</v>
      </c>
      <c r="N8" s="104">
        <f t="shared" si="4"/>
        <v>0</v>
      </c>
      <c r="O8" s="104">
        <f t="shared" si="4"/>
        <v>0</v>
      </c>
      <c r="P8" s="105">
        <f t="shared" si="4"/>
        <v>0</v>
      </c>
      <c r="Q8" s="147"/>
      <c r="R8" s="92"/>
      <c r="S8" s="92"/>
      <c r="T8" s="92"/>
      <c r="U8" s="92"/>
      <c r="V8" s="92"/>
      <c r="W8" s="92"/>
      <c r="X8" s="92"/>
      <c r="Y8" s="92"/>
      <c r="Z8" s="92"/>
      <c r="AA8" s="92"/>
      <c r="AB8" s="92"/>
      <c r="AC8" s="92"/>
    </row>
    <row r="9" spans="1:29" ht="24" customHeight="1" x14ac:dyDescent="0.3">
      <c r="A9" s="382" t="s">
        <v>111</v>
      </c>
      <c r="B9" s="162">
        <f>+'Prix vente heure'!B9</f>
        <v>0</v>
      </c>
      <c r="C9" s="163">
        <f>+$B9*C8</f>
        <v>0</v>
      </c>
      <c r="D9" s="164">
        <f t="shared" ref="D9:P9" si="5">+$B9*D8</f>
        <v>0</v>
      </c>
      <c r="E9" s="164">
        <f t="shared" si="5"/>
        <v>0</v>
      </c>
      <c r="F9" s="164">
        <f t="shared" si="5"/>
        <v>0</v>
      </c>
      <c r="G9" s="164">
        <f t="shared" si="5"/>
        <v>0</v>
      </c>
      <c r="H9" s="164">
        <f t="shared" si="5"/>
        <v>0</v>
      </c>
      <c r="I9" s="164">
        <f t="shared" si="5"/>
        <v>0</v>
      </c>
      <c r="J9" s="164">
        <f t="shared" si="5"/>
        <v>0</v>
      </c>
      <c r="K9" s="164">
        <f t="shared" si="5"/>
        <v>0</v>
      </c>
      <c r="L9" s="165">
        <f t="shared" si="5"/>
        <v>0</v>
      </c>
      <c r="M9" s="163">
        <f t="shared" si="5"/>
        <v>0</v>
      </c>
      <c r="N9" s="164">
        <f t="shared" si="5"/>
        <v>0</v>
      </c>
      <c r="O9" s="164">
        <f t="shared" si="5"/>
        <v>0</v>
      </c>
      <c r="P9" s="165">
        <f t="shared" si="5"/>
        <v>0</v>
      </c>
      <c r="Q9" s="147"/>
      <c r="R9" s="92"/>
      <c r="S9" s="92"/>
      <c r="T9" s="92"/>
      <c r="U9" s="92"/>
      <c r="V9" s="92"/>
      <c r="W9" s="92"/>
      <c r="X9" s="92"/>
      <c r="Y9" s="92"/>
      <c r="Z9" s="92"/>
      <c r="AA9" s="92"/>
      <c r="AB9" s="92"/>
      <c r="AC9" s="92"/>
    </row>
    <row r="10" spans="1:29" ht="24" customHeight="1" x14ac:dyDescent="0.2">
      <c r="A10" s="477" t="s">
        <v>137</v>
      </c>
      <c r="B10" s="510"/>
      <c r="C10" s="166">
        <f>+C9+C8</f>
        <v>0</v>
      </c>
      <c r="D10" s="167">
        <f t="shared" ref="D10:P10" si="6">+D9+D8</f>
        <v>0</v>
      </c>
      <c r="E10" s="167">
        <f t="shared" si="6"/>
        <v>0</v>
      </c>
      <c r="F10" s="167">
        <f t="shared" si="6"/>
        <v>0</v>
      </c>
      <c r="G10" s="167">
        <f t="shared" si="6"/>
        <v>0</v>
      </c>
      <c r="H10" s="167">
        <f t="shared" si="6"/>
        <v>0</v>
      </c>
      <c r="I10" s="167">
        <f t="shared" si="6"/>
        <v>0</v>
      </c>
      <c r="J10" s="167">
        <f t="shared" si="6"/>
        <v>0</v>
      </c>
      <c r="K10" s="167">
        <f t="shared" si="6"/>
        <v>0</v>
      </c>
      <c r="L10" s="168">
        <f t="shared" si="6"/>
        <v>0</v>
      </c>
      <c r="M10" s="166">
        <f t="shared" si="6"/>
        <v>0</v>
      </c>
      <c r="N10" s="167">
        <f t="shared" si="6"/>
        <v>0</v>
      </c>
      <c r="O10" s="167">
        <f t="shared" si="6"/>
        <v>0</v>
      </c>
      <c r="P10" s="168">
        <f t="shared" si="6"/>
        <v>0</v>
      </c>
      <c r="Q10" s="92"/>
      <c r="R10" s="92"/>
      <c r="S10" s="92"/>
      <c r="T10" s="92"/>
      <c r="U10" s="92"/>
      <c r="V10" s="92"/>
      <c r="W10" s="92"/>
      <c r="X10" s="92"/>
      <c r="Y10" s="92"/>
      <c r="Z10" s="92"/>
      <c r="AA10" s="92"/>
      <c r="AB10" s="92"/>
      <c r="AC10" s="92"/>
    </row>
    <row r="11" spans="1:29" ht="24" customHeight="1" x14ac:dyDescent="0.2">
      <c r="A11" s="384"/>
      <c r="B11" s="169"/>
      <c r="C11" s="507" t="s">
        <v>192</v>
      </c>
      <c r="D11" s="508"/>
      <c r="E11" s="508"/>
      <c r="F11" s="508"/>
      <c r="G11" s="508"/>
      <c r="H11" s="508"/>
      <c r="I11" s="508"/>
      <c r="J11" s="508"/>
      <c r="K11" s="508"/>
      <c r="L11" s="508"/>
      <c r="M11" s="508"/>
      <c r="N11" s="508"/>
      <c r="O11" s="508"/>
      <c r="P11" s="509"/>
      <c r="Q11" s="92"/>
      <c r="R11" s="92"/>
      <c r="S11" s="92"/>
      <c r="T11" s="92"/>
      <c r="U11" s="92"/>
      <c r="V11" s="92"/>
      <c r="W11" s="92"/>
      <c r="X11" s="92"/>
      <c r="Y11" s="92"/>
      <c r="Z11" s="92"/>
      <c r="AA11" s="92"/>
      <c r="AB11" s="92"/>
      <c r="AC11" s="92"/>
    </row>
    <row r="12" spans="1:29" ht="24" customHeight="1" x14ac:dyDescent="0.2">
      <c r="A12" s="382" t="s">
        <v>138</v>
      </c>
      <c r="B12" s="383" t="str">
        <f>'ET C'!G8</f>
        <v/>
      </c>
      <c r="C12" s="170"/>
      <c r="D12" s="171" t="str">
        <f>IF(D2=0,"",IF($B$12="","",+$B$12*'Prix vente heure'!C10))</f>
        <v/>
      </c>
      <c r="E12" s="172" t="str">
        <f>IF(E2=0,"",IF($B$12="","",+$B$12*'Prix vente heure'!C10))</f>
        <v/>
      </c>
      <c r="F12" s="172" t="str">
        <f>IF(F2=0,"",IF($B$12="","",+$B$12*'Prix vente heure'!C10))</f>
        <v/>
      </c>
      <c r="G12" s="172" t="str">
        <f>IF(G2=0,"",IF($B$12="","",+$B$12*'Prix vente heure'!C10))</f>
        <v/>
      </c>
      <c r="H12" s="172" t="str">
        <f>IF(H2=0,"",IF($B$12="","",+$B$12*'Prix vente heure'!C10))</f>
        <v/>
      </c>
      <c r="I12" s="172" t="str">
        <f>IF(I2=0,"",IF($B$12="","",+$B$12*'Prix vente heure'!C10))</f>
        <v/>
      </c>
      <c r="J12" s="172" t="str">
        <f>IF(J2=0,"",IF($B$12="","",+$B$12*'Prix vente heure'!C10))</f>
        <v/>
      </c>
      <c r="K12" s="172" t="str">
        <f>IF(K2=0,"",IF($B$12="","",+$B$12*'Prix vente heure'!C10))</f>
        <v/>
      </c>
      <c r="L12" s="173" t="str">
        <f>IF(L2=0,"",IF($B$12="","",+$B$12*'Prix vente heure'!C10))</f>
        <v/>
      </c>
      <c r="M12" s="174" t="str">
        <f>IF(M2=0,"",IF($B$12="","",+$B$12*'Prix vente heure'!C10))</f>
        <v/>
      </c>
      <c r="N12" s="172" t="str">
        <f>IF(N2=0,"",IF($B$12="","",+$B$12*'Prix vente heure'!C10))</f>
        <v/>
      </c>
      <c r="O12" s="172" t="str">
        <f>IF(O2=0,"",IF($B$12="","",+$B$12*'Prix vente heure'!C10))</f>
        <v/>
      </c>
      <c r="P12" s="173" t="str">
        <f>IF(P2=0,"",IF($B$12="","",+$B$12*'Prix vente heure'!C10))</f>
        <v/>
      </c>
      <c r="Q12" s="92"/>
      <c r="R12" s="92"/>
      <c r="S12" s="92"/>
      <c r="T12" s="92"/>
      <c r="U12" s="92"/>
      <c r="V12" s="92"/>
      <c r="W12" s="92"/>
      <c r="X12" s="92"/>
      <c r="Y12" s="92"/>
      <c r="Z12" s="92"/>
      <c r="AA12" s="92"/>
      <c r="AB12" s="92"/>
      <c r="AC12" s="92"/>
    </row>
    <row r="13" spans="1:29" ht="24" customHeight="1" x14ac:dyDescent="0.2">
      <c r="A13" s="482" t="s">
        <v>139</v>
      </c>
      <c r="B13" s="478"/>
      <c r="C13" s="175"/>
      <c r="D13" s="167" t="str">
        <f t="shared" ref="D13:P13" si="7">IF((D12)="","",+D12+D10)</f>
        <v/>
      </c>
      <c r="E13" s="167" t="str">
        <f t="shared" si="7"/>
        <v/>
      </c>
      <c r="F13" s="167" t="str">
        <f t="shared" si="7"/>
        <v/>
      </c>
      <c r="G13" s="167" t="str">
        <f t="shared" si="7"/>
        <v/>
      </c>
      <c r="H13" s="167" t="str">
        <f t="shared" si="7"/>
        <v/>
      </c>
      <c r="I13" s="167" t="str">
        <f t="shared" si="7"/>
        <v/>
      </c>
      <c r="J13" s="167" t="str">
        <f t="shared" si="7"/>
        <v/>
      </c>
      <c r="K13" s="167" t="str">
        <f t="shared" si="7"/>
        <v/>
      </c>
      <c r="L13" s="168" t="str">
        <f t="shared" si="7"/>
        <v/>
      </c>
      <c r="M13" s="166" t="str">
        <f t="shared" si="7"/>
        <v/>
      </c>
      <c r="N13" s="167" t="str">
        <f t="shared" si="7"/>
        <v/>
      </c>
      <c r="O13" s="167" t="str">
        <f t="shared" si="7"/>
        <v/>
      </c>
      <c r="P13" s="168" t="str">
        <f t="shared" si="7"/>
        <v/>
      </c>
      <c r="Q13" s="92"/>
      <c r="R13" s="92"/>
      <c r="S13" s="92"/>
      <c r="T13" s="92"/>
      <c r="U13" s="92"/>
      <c r="V13" s="92"/>
      <c r="W13" s="92"/>
      <c r="X13" s="92"/>
      <c r="Y13" s="92"/>
      <c r="Z13" s="92"/>
      <c r="AA13" s="92"/>
      <c r="AB13" s="92"/>
      <c r="AC13" s="92"/>
    </row>
    <row r="14" spans="1:29" s="176" customFormat="1" ht="15.75" customHeight="1" x14ac:dyDescent="0.2">
      <c r="G14" s="177"/>
      <c r="H14" s="177"/>
      <c r="I14" s="177"/>
      <c r="J14" s="177"/>
      <c r="K14" s="177"/>
      <c r="L14" s="177"/>
      <c r="M14" s="178"/>
    </row>
    <row r="15" spans="1:29" s="179" customFormat="1" ht="12.75" x14ac:dyDescent="0.2">
      <c r="B15" s="180"/>
      <c r="C15" s="52"/>
      <c r="D15" s="54"/>
      <c r="E15" s="54"/>
      <c r="F15" s="51"/>
      <c r="G15" s="93"/>
      <c r="H15" s="93"/>
      <c r="I15" s="181"/>
      <c r="J15" s="93"/>
      <c r="K15" s="93"/>
      <c r="L15" s="182"/>
      <c r="M15" s="181"/>
    </row>
    <row r="16" spans="1:29" s="128" customFormat="1" ht="15.75" customHeight="1" x14ac:dyDescent="0.2">
      <c r="A16" s="43"/>
      <c r="B16" s="183"/>
      <c r="C16" s="43"/>
      <c r="D16" s="184"/>
      <c r="E16" s="184"/>
      <c r="F16" s="185"/>
      <c r="G16" s="186"/>
      <c r="H16" s="186"/>
      <c r="I16" s="44"/>
      <c r="J16" s="186"/>
      <c r="K16" s="186"/>
      <c r="L16" s="187"/>
      <c r="M16" s="44"/>
    </row>
  </sheetData>
  <sheetProtection password="C606" sheet="1"/>
  <mergeCells count="6">
    <mergeCell ref="A13:B13"/>
    <mergeCell ref="A4:B4"/>
    <mergeCell ref="A2:B2"/>
    <mergeCell ref="C11:P11"/>
    <mergeCell ref="A10:B10"/>
    <mergeCell ref="A7:B7"/>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01.2022&amp;R&amp;"Calibri,Standard"Page &amp;P/&amp;N    &amp;A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5"/>
  <sheetViews>
    <sheetView showGridLines="0" zoomScaleNormal="100" workbookViewId="0">
      <selection activeCell="A3" sqref="A3"/>
    </sheetView>
  </sheetViews>
  <sheetFormatPr baseColWidth="10" defaultRowHeight="12.75" x14ac:dyDescent="0.2"/>
  <cols>
    <col min="1" max="1" width="16.85546875" style="92" customWidth="1"/>
    <col min="2" max="6" width="12.5703125" style="92" customWidth="1"/>
    <col min="7" max="7" width="14.7109375" style="208" customWidth="1"/>
    <col min="8" max="16384" width="11.42578125" style="92"/>
  </cols>
  <sheetData>
    <row r="1" spans="1:10" s="189" customFormat="1" ht="21" x14ac:dyDescent="0.35">
      <c r="A1" s="513" t="s">
        <v>179</v>
      </c>
      <c r="B1" s="513"/>
      <c r="C1" s="513"/>
      <c r="D1" s="513"/>
      <c r="E1" s="513"/>
      <c r="F1" s="513"/>
      <c r="G1" s="513"/>
    </row>
    <row r="3" spans="1:10" s="192" customFormat="1" ht="50.25" customHeight="1" x14ac:dyDescent="0.2">
      <c r="A3" s="399" t="s">
        <v>197</v>
      </c>
      <c r="B3" s="396" t="s">
        <v>162</v>
      </c>
      <c r="C3" s="397" t="s">
        <v>163</v>
      </c>
      <c r="D3" s="398" t="s">
        <v>142</v>
      </c>
      <c r="E3" s="190" t="s">
        <v>0</v>
      </c>
      <c r="F3" s="191" t="s">
        <v>148</v>
      </c>
      <c r="G3" s="190" t="s">
        <v>149</v>
      </c>
    </row>
    <row r="4" spans="1:10" s="186" customFormat="1" ht="25.5" x14ac:dyDescent="0.2">
      <c r="A4" s="193" t="s">
        <v>144</v>
      </c>
      <c r="B4" s="246">
        <v>6.4000000000000001E-2</v>
      </c>
      <c r="C4" s="247">
        <v>2.8000000000000001E-2</v>
      </c>
      <c r="D4" s="248">
        <v>3.7999999999999999E-2</v>
      </c>
      <c r="E4" s="194">
        <f>+D4+C4+B4</f>
        <v>0.13</v>
      </c>
      <c r="F4" s="195" t="str">
        <f>+'Collaborateurs prix composés'!Q13</f>
        <v/>
      </c>
      <c r="G4" s="196" t="str">
        <f>IF(ISERR(E4)=TRUE,"",IF(F4="","",(+E4*F4)))</f>
        <v/>
      </c>
    </row>
    <row r="5" spans="1:10" s="186" customFormat="1" ht="25.5" x14ac:dyDescent="0.2">
      <c r="A5" s="197" t="s">
        <v>145</v>
      </c>
      <c r="B5" s="249">
        <v>6.6000000000000003E-2</v>
      </c>
      <c r="C5" s="250">
        <v>4.3999999999999997E-2</v>
      </c>
      <c r="D5" s="251">
        <v>8.4000000000000005E-2</v>
      </c>
      <c r="E5" s="198">
        <f>+D5+C5+B5</f>
        <v>0.19400000000000001</v>
      </c>
      <c r="F5" s="199" t="str">
        <f>+'Collaborateurs prix composés'!Q14</f>
        <v/>
      </c>
      <c r="G5" s="200" t="str">
        <f>IF(ISERR(E5)=TRUE,"",IF(F5="","",(+E5*F5)))</f>
        <v/>
      </c>
    </row>
    <row r="6" spans="1:10" s="186" customFormat="1" ht="25.5" x14ac:dyDescent="0.2">
      <c r="A6" s="197" t="s">
        <v>126</v>
      </c>
      <c r="B6" s="249">
        <v>7.0999999999999994E-2</v>
      </c>
      <c r="C6" s="250">
        <v>4.4999999999999998E-2</v>
      </c>
      <c r="D6" s="251">
        <v>0.122</v>
      </c>
      <c r="E6" s="198">
        <f>+D6+C6+B6</f>
        <v>0.23799999999999999</v>
      </c>
      <c r="F6" s="199" t="str">
        <f>+'Collaborateurs prix composés'!Q15</f>
        <v/>
      </c>
      <c r="G6" s="200" t="str">
        <f>IF(ISERR(E6)=TRUE,"",IF(F6="","",(+E6*F6)))</f>
        <v/>
      </c>
    </row>
    <row r="7" spans="1:10" s="186" customFormat="1" ht="25.5" x14ac:dyDescent="0.2">
      <c r="A7" s="201" t="s">
        <v>143</v>
      </c>
      <c r="B7" s="252">
        <v>7.1999999999999995E-2</v>
      </c>
      <c r="C7" s="253">
        <v>3.5999999999999997E-2</v>
      </c>
      <c r="D7" s="254">
        <v>0.06</v>
      </c>
      <c r="E7" s="202">
        <f>+D7+C7+B7</f>
        <v>0.16799999999999998</v>
      </c>
      <c r="F7" s="203" t="str">
        <f>+'Collaborateurs prix composés'!Q16</f>
        <v/>
      </c>
      <c r="G7" s="204" t="str">
        <f>IF(ISERR(E7)=TRUE,"",IF(F7="","",(+E7*F7)))</f>
        <v/>
      </c>
    </row>
    <row r="8" spans="1:10" s="186" customFormat="1" ht="30.75" customHeight="1" x14ac:dyDescent="0.2">
      <c r="B8" s="205"/>
      <c r="C8" s="205"/>
      <c r="D8" s="206"/>
      <c r="E8" s="511" t="s">
        <v>146</v>
      </c>
      <c r="F8" s="512"/>
      <c r="G8" s="207" t="str">
        <f>IF(SUM(G4:G7)=0,"",ROUND(SUM(G4:G7),3))</f>
        <v/>
      </c>
    </row>
    <row r="9" spans="1:10" ht="31.5" customHeight="1" x14ac:dyDescent="0.2">
      <c r="A9" s="92" t="s">
        <v>147</v>
      </c>
    </row>
    <row r="10" spans="1:10" ht="13.5" customHeight="1" x14ac:dyDescent="0.2"/>
    <row r="11" spans="1:10" x14ac:dyDescent="0.2">
      <c r="A11" s="209"/>
      <c r="B11" s="209"/>
      <c r="C11" s="209"/>
      <c r="D11" s="209"/>
      <c r="E11" s="209"/>
      <c r="F11" s="209"/>
      <c r="G11" s="210"/>
      <c r="H11" s="209"/>
      <c r="I11" s="209"/>
      <c r="J11" s="209"/>
    </row>
    <row r="12" spans="1:10" x14ac:dyDescent="0.2">
      <c r="A12" s="209"/>
      <c r="B12" s="209"/>
      <c r="C12" s="209"/>
      <c r="D12" s="209"/>
      <c r="E12" s="209"/>
      <c r="F12" s="209"/>
      <c r="G12" s="210"/>
      <c r="H12" s="209"/>
      <c r="I12" s="209"/>
      <c r="J12" s="209"/>
    </row>
    <row r="13" spans="1:10" x14ac:dyDescent="0.2">
      <c r="A13" s="209"/>
      <c r="B13" s="209"/>
      <c r="C13" s="209"/>
      <c r="D13" s="209"/>
      <c r="E13" s="209"/>
      <c r="F13" s="209"/>
      <c r="G13" s="210"/>
      <c r="H13" s="209"/>
      <c r="I13" s="209"/>
      <c r="J13" s="209"/>
    </row>
    <row r="14" spans="1:10" x14ac:dyDescent="0.2">
      <c r="A14" s="209"/>
      <c r="B14" s="209"/>
      <c r="C14" s="209"/>
      <c r="D14" s="209"/>
      <c r="E14" s="209"/>
      <c r="F14" s="209"/>
      <c r="G14" s="210"/>
      <c r="H14" s="209"/>
      <c r="I14" s="209"/>
      <c r="J14" s="209"/>
    </row>
    <row r="15" spans="1:10" x14ac:dyDescent="0.2">
      <c r="A15" s="209"/>
      <c r="B15" s="209"/>
      <c r="C15" s="209"/>
      <c r="D15" s="209"/>
      <c r="E15" s="209"/>
      <c r="F15" s="209"/>
      <c r="G15" s="210"/>
      <c r="H15" s="209"/>
      <c r="I15" s="209"/>
      <c r="J15" s="209"/>
    </row>
  </sheetData>
  <sheetProtection password="C606" sheet="1" objects="1" scenarios="1"/>
  <mergeCells count="2">
    <mergeCell ref="E8:F8"/>
    <mergeCell ref="A1:G1"/>
  </mergeCells>
  <phoneticPr fontId="3" type="noConversion"/>
  <printOptions horizontalCentered="1"/>
  <pageMargins left="0.23622047244094491" right="0.23622047244094491" top="0.78740157480314965" bottom="0.31496062992125984" header="0.82677165354330717" footer="0.35433070866141736"/>
  <pageSetup paperSize="9" scale="90" orientation="landscape" r:id="rId1"/>
  <headerFooter alignWithMargins="0">
    <oddFooter xml:space="preserve">&amp;L&amp;"Calibri,Standard"&amp;F&amp;C&amp;"Calibri,Standard"© EIT.swiss 01.2022&amp;R&amp;"Calibri,Standard"Page &amp;P/&amp;N    &amp;A
</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B200"/>
  <sheetViews>
    <sheetView workbookViewId="0">
      <selection sqref="A1:IV65536"/>
    </sheetView>
  </sheetViews>
  <sheetFormatPr baseColWidth="10" defaultColWidth="9.140625" defaultRowHeight="12.75" x14ac:dyDescent="0.2"/>
  <cols>
    <col min="1" max="1" width="8.42578125" customWidth="1"/>
    <col min="2" max="2" width="8" customWidth="1"/>
    <col min="3" max="3" width="14.5703125" customWidth="1"/>
    <col min="4" max="4" width="43.85546875" customWidth="1"/>
    <col min="5" max="5" width="15.42578125" customWidth="1"/>
    <col min="6" max="6" width="13.42578125" customWidth="1"/>
    <col min="7" max="80" width="9.140625" customWidth="1"/>
    <col min="81" max="16384" width="9.140625" style="2"/>
  </cols>
  <sheetData>
    <row r="2" spans="1:80" s="5" customFormat="1" ht="20.25" x14ac:dyDescent="0.3">
      <c r="A2" s="3"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row>
    <row r="5" spans="1:80" x14ac:dyDescent="0.2">
      <c r="A5" t="s">
        <v>2</v>
      </c>
      <c r="B5">
        <v>0</v>
      </c>
      <c r="D5" t="s">
        <v>3</v>
      </c>
    </row>
    <row r="6" spans="1:80" x14ac:dyDescent="0.2">
      <c r="A6" t="s">
        <v>4</v>
      </c>
      <c r="B6">
        <v>1</v>
      </c>
      <c r="D6" t="s">
        <v>5</v>
      </c>
    </row>
    <row r="7" spans="1:80" x14ac:dyDescent="0.2">
      <c r="A7" t="s">
        <v>6</v>
      </c>
      <c r="B7">
        <v>0</v>
      </c>
      <c r="D7" t="s">
        <v>7</v>
      </c>
      <c r="E7" t="s">
        <v>8</v>
      </c>
    </row>
    <row r="8" spans="1:80" x14ac:dyDescent="0.2">
      <c r="A8" t="s">
        <v>9</v>
      </c>
      <c r="B8">
        <v>1</v>
      </c>
      <c r="D8" t="s">
        <v>10</v>
      </c>
    </row>
    <row r="9" spans="1:80" x14ac:dyDescent="0.2">
      <c r="A9" t="s">
        <v>11</v>
      </c>
      <c r="B9">
        <v>4</v>
      </c>
      <c r="D9" t="s">
        <v>12</v>
      </c>
    </row>
    <row r="10" spans="1:80" x14ac:dyDescent="0.2">
      <c r="A10" t="s">
        <v>13</v>
      </c>
      <c r="B10">
        <v>1</v>
      </c>
      <c r="D10" t="s">
        <v>14</v>
      </c>
    </row>
    <row r="11" spans="1:80" x14ac:dyDescent="0.2">
      <c r="A11" t="s">
        <v>15</v>
      </c>
      <c r="B11" t="s">
        <v>16</v>
      </c>
      <c r="D11" t="s">
        <v>17</v>
      </c>
      <c r="E11" t="s">
        <v>18</v>
      </c>
    </row>
    <row r="12" spans="1:80" x14ac:dyDescent="0.2">
      <c r="A12" t="s">
        <v>19</v>
      </c>
      <c r="B12">
        <v>12</v>
      </c>
      <c r="D12" t="s">
        <v>20</v>
      </c>
      <c r="E12" t="s">
        <v>21</v>
      </c>
    </row>
    <row r="13" spans="1:80" x14ac:dyDescent="0.2">
      <c r="A13" t="s">
        <v>22</v>
      </c>
      <c r="B13">
        <v>2</v>
      </c>
      <c r="D13" t="s">
        <v>23</v>
      </c>
      <c r="E13" t="s">
        <v>24</v>
      </c>
    </row>
    <row r="14" spans="1:80" x14ac:dyDescent="0.2">
      <c r="A14" t="s">
        <v>25</v>
      </c>
      <c r="B14">
        <v>11</v>
      </c>
      <c r="D14" t="s">
        <v>26</v>
      </c>
      <c r="E14" t="s">
        <v>27</v>
      </c>
    </row>
    <row r="15" spans="1:80" x14ac:dyDescent="0.2">
      <c r="A15" t="s">
        <v>28</v>
      </c>
      <c r="B15">
        <v>3</v>
      </c>
      <c r="D15" t="s">
        <v>29</v>
      </c>
      <c r="E15" t="s">
        <v>30</v>
      </c>
    </row>
    <row r="16" spans="1:80" x14ac:dyDescent="0.2">
      <c r="A16" t="s">
        <v>31</v>
      </c>
      <c r="B16" t="s">
        <v>16</v>
      </c>
      <c r="D16" t="s">
        <v>32</v>
      </c>
    </row>
    <row r="17" spans="1:5" x14ac:dyDescent="0.2">
      <c r="A17" t="s">
        <v>33</v>
      </c>
      <c r="B17">
        <v>10</v>
      </c>
      <c r="D17" t="s">
        <v>34</v>
      </c>
    </row>
    <row r="18" spans="1:5" x14ac:dyDescent="0.2">
      <c r="A18" t="s">
        <v>35</v>
      </c>
      <c r="B18">
        <v>5</v>
      </c>
      <c r="D18" t="s">
        <v>36</v>
      </c>
    </row>
    <row r="19" spans="1:5" x14ac:dyDescent="0.2">
      <c r="A19" t="s">
        <v>37</v>
      </c>
      <c r="B19">
        <v>2</v>
      </c>
      <c r="D19" t="s">
        <v>38</v>
      </c>
    </row>
    <row r="20" spans="1:5" x14ac:dyDescent="0.2">
      <c r="A20" t="s">
        <v>39</v>
      </c>
      <c r="B20">
        <v>1</v>
      </c>
      <c r="D20" t="s">
        <v>40</v>
      </c>
    </row>
    <row r="21" spans="1:5" x14ac:dyDescent="0.2">
      <c r="A21" t="s">
        <v>41</v>
      </c>
      <c r="B21" t="s">
        <v>42</v>
      </c>
      <c r="D21" t="s">
        <v>43</v>
      </c>
    </row>
    <row r="22" spans="1:5" x14ac:dyDescent="0.2">
      <c r="A22" t="s">
        <v>44</v>
      </c>
      <c r="B22">
        <v>8</v>
      </c>
      <c r="D22" t="s">
        <v>45</v>
      </c>
    </row>
    <row r="23" spans="1:5" x14ac:dyDescent="0.2">
      <c r="A23" t="s">
        <v>46</v>
      </c>
      <c r="B23">
        <v>1</v>
      </c>
      <c r="D23" t="s">
        <v>47</v>
      </c>
    </row>
    <row r="24" spans="1:5" x14ac:dyDescent="0.2">
      <c r="A24" t="s">
        <v>48</v>
      </c>
      <c r="B24">
        <v>36</v>
      </c>
      <c r="D24" t="s">
        <v>49</v>
      </c>
    </row>
    <row r="25" spans="1:5" x14ac:dyDescent="0.2">
      <c r="A25" t="s">
        <v>50</v>
      </c>
      <c r="B25">
        <v>0</v>
      </c>
      <c r="D25" t="s">
        <v>51</v>
      </c>
    </row>
    <row r="26" spans="1:5" x14ac:dyDescent="0.2">
      <c r="A26" t="s">
        <v>52</v>
      </c>
      <c r="B26" t="s">
        <v>42</v>
      </c>
      <c r="D26" t="s">
        <v>53</v>
      </c>
    </row>
    <row r="27" spans="1:5" x14ac:dyDescent="0.2">
      <c r="A27" t="s">
        <v>54</v>
      </c>
      <c r="B27" s="1">
        <v>8</v>
      </c>
      <c r="D27" t="s">
        <v>55</v>
      </c>
    </row>
    <row r="28" spans="1:5" x14ac:dyDescent="0.2">
      <c r="A28" t="s">
        <v>56</v>
      </c>
      <c r="B28">
        <v>1</v>
      </c>
      <c r="D28" t="s">
        <v>57</v>
      </c>
    </row>
    <row r="29" spans="1:5" x14ac:dyDescent="0.2">
      <c r="A29" t="s">
        <v>58</v>
      </c>
      <c r="B29">
        <v>36</v>
      </c>
      <c r="D29" t="s">
        <v>59</v>
      </c>
    </row>
    <row r="30" spans="1:5" x14ac:dyDescent="0.2">
      <c r="A30" t="s">
        <v>60</v>
      </c>
      <c r="B30">
        <v>0</v>
      </c>
      <c r="D30" t="s">
        <v>61</v>
      </c>
    </row>
    <row r="31" spans="1:5" x14ac:dyDescent="0.2">
      <c r="A31" t="s">
        <v>62</v>
      </c>
      <c r="B31" t="s">
        <v>16</v>
      </c>
      <c r="D31" t="s">
        <v>63</v>
      </c>
      <c r="E31" s="1"/>
    </row>
    <row r="32" spans="1:5" x14ac:dyDescent="0.2">
      <c r="A32" t="s">
        <v>64</v>
      </c>
      <c r="B32">
        <v>8</v>
      </c>
      <c r="D32" t="s">
        <v>65</v>
      </c>
    </row>
    <row r="33" spans="1:4" x14ac:dyDescent="0.2">
      <c r="A33" t="s">
        <v>66</v>
      </c>
      <c r="B33">
        <v>1</v>
      </c>
      <c r="D33" t="s">
        <v>67</v>
      </c>
    </row>
    <row r="34" spans="1:4" x14ac:dyDescent="0.2">
      <c r="A34" t="s">
        <v>68</v>
      </c>
      <c r="B34">
        <v>15</v>
      </c>
      <c r="D34" t="s">
        <v>69</v>
      </c>
    </row>
    <row r="35" spans="1:4" x14ac:dyDescent="0.2">
      <c r="A35" t="s">
        <v>70</v>
      </c>
      <c r="B35">
        <v>2</v>
      </c>
      <c r="D35" t="s">
        <v>71</v>
      </c>
    </row>
    <row r="36" spans="1:4" x14ac:dyDescent="0.2">
      <c r="A36" t="s">
        <v>72</v>
      </c>
      <c r="B36" t="s">
        <v>73</v>
      </c>
      <c r="D36" t="s">
        <v>74</v>
      </c>
    </row>
    <row r="38" spans="1:4" ht="10.5" customHeight="1" x14ac:dyDescent="0.2"/>
    <row r="40" spans="1:4" ht="12.75" customHeight="1" x14ac:dyDescent="0.2"/>
    <row r="48" spans="1:4" hidden="1" x14ac:dyDescent="0.2"/>
    <row r="49" customFormat="1" hidden="1" x14ac:dyDescent="0.2"/>
    <row r="50" customFormat="1" hidden="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ht="12.75" customHeight="1" x14ac:dyDescent="0.2"/>
    <row r="60" customFormat="1" ht="12.75" customHeigh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ht="12.75" customHeight="1" x14ac:dyDescent="0.2"/>
    <row r="83" customFormat="1" x14ac:dyDescent="0.2"/>
    <row r="84" customFormat="1" x14ac:dyDescent="0.2"/>
    <row r="85" customFormat="1" x14ac:dyDescent="0.2"/>
    <row r="86" customFormat="1" x14ac:dyDescent="0.2"/>
    <row r="87" customFormat="1" ht="12.75" customHeigh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ht="12.75" customHeight="1" x14ac:dyDescent="0.2"/>
    <row r="107" customFormat="1" ht="12.75" customHeigh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row r="141" customFormat="1" x14ac:dyDescent="0.2"/>
    <row r="142" customFormat="1" x14ac:dyDescent="0.2"/>
    <row r="143" customFormat="1" x14ac:dyDescent="0.2"/>
    <row r="144" customFormat="1" x14ac:dyDescent="0.2"/>
    <row r="145" customFormat="1" x14ac:dyDescent="0.2"/>
    <row r="146" customFormat="1" x14ac:dyDescent="0.2"/>
    <row r="147" customFormat="1" x14ac:dyDescent="0.2"/>
    <row r="148" customFormat="1" x14ac:dyDescent="0.2"/>
    <row r="149" customFormat="1" x14ac:dyDescent="0.2"/>
    <row r="150" customFormat="1" x14ac:dyDescent="0.2"/>
    <row r="151" customFormat="1" x14ac:dyDescent="0.2"/>
    <row r="152" customFormat="1" x14ac:dyDescent="0.2"/>
    <row r="153" customFormat="1" x14ac:dyDescent="0.2"/>
    <row r="154" customFormat="1" x14ac:dyDescent="0.2"/>
    <row r="155" customFormat="1" x14ac:dyDescent="0.2"/>
    <row r="156" customFormat="1" x14ac:dyDescent="0.2"/>
    <row r="157" customFormat="1" x14ac:dyDescent="0.2"/>
    <row r="158" customFormat="1" x14ac:dyDescent="0.2"/>
    <row r="159" customFormat="1" x14ac:dyDescent="0.2"/>
    <row r="160" customFormat="1" x14ac:dyDescent="0.2"/>
    <row r="161" customFormat="1" x14ac:dyDescent="0.2"/>
    <row r="162" customFormat="1" x14ac:dyDescent="0.2"/>
    <row r="163" customFormat="1" x14ac:dyDescent="0.2"/>
    <row r="164" customFormat="1" x14ac:dyDescent="0.2"/>
    <row r="165" customFormat="1" x14ac:dyDescent="0.2"/>
    <row r="166" customFormat="1" x14ac:dyDescent="0.2"/>
    <row r="167" customFormat="1" x14ac:dyDescent="0.2"/>
    <row r="168" customFormat="1" x14ac:dyDescent="0.2"/>
    <row r="169" customFormat="1" x14ac:dyDescent="0.2"/>
    <row r="170" customFormat="1" x14ac:dyDescent="0.2"/>
    <row r="171" customFormat="1" x14ac:dyDescent="0.2"/>
    <row r="172" customFormat="1" x14ac:dyDescent="0.2"/>
    <row r="173" customFormat="1" x14ac:dyDescent="0.2"/>
    <row r="174" customFormat="1" x14ac:dyDescent="0.2"/>
    <row r="175" customFormat="1" x14ac:dyDescent="0.2"/>
    <row r="176" customFormat="1" x14ac:dyDescent="0.2"/>
    <row r="177" customFormat="1" x14ac:dyDescent="0.2"/>
    <row r="178" customFormat="1" x14ac:dyDescent="0.2"/>
    <row r="179" customFormat="1" x14ac:dyDescent="0.2"/>
    <row r="180" customFormat="1" x14ac:dyDescent="0.2"/>
    <row r="181" customFormat="1" x14ac:dyDescent="0.2"/>
    <row r="182" customFormat="1" x14ac:dyDescent="0.2"/>
    <row r="183" customFormat="1" x14ac:dyDescent="0.2"/>
    <row r="184" customFormat="1" x14ac:dyDescent="0.2"/>
    <row r="185" customFormat="1" x14ac:dyDescent="0.2"/>
    <row r="186" customFormat="1" x14ac:dyDescent="0.2"/>
    <row r="187" customFormat="1" x14ac:dyDescent="0.2"/>
    <row r="188" customFormat="1" x14ac:dyDescent="0.2"/>
    <row r="189" customFormat="1" x14ac:dyDescent="0.2"/>
    <row r="190" customFormat="1" x14ac:dyDescent="0.2"/>
    <row r="191" customFormat="1" x14ac:dyDescent="0.2"/>
    <row r="192" customFormat="1" x14ac:dyDescent="0.2"/>
    <row r="193" customFormat="1" x14ac:dyDescent="0.2"/>
    <row r="194" customFormat="1" x14ac:dyDescent="0.2"/>
    <row r="195" customFormat="1" x14ac:dyDescent="0.2"/>
    <row r="196" customFormat="1" x14ac:dyDescent="0.2"/>
    <row r="197" customFormat="1" x14ac:dyDescent="0.2"/>
    <row r="198" customFormat="1" x14ac:dyDescent="0.2"/>
    <row r="199" customFormat="1" x14ac:dyDescent="0.2"/>
    <row r="200" customFormat="1" x14ac:dyDescent="0.2"/>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39</vt:i4>
      </vt:variant>
    </vt:vector>
  </HeadingPairs>
  <TitlesOfParts>
    <vt:vector size="46" baseType="lpstr">
      <vt:lpstr>Instructions</vt:lpstr>
      <vt:lpstr>Structure d'entreprise</vt:lpstr>
      <vt:lpstr>Facteur matériel</vt:lpstr>
      <vt:lpstr>Prix vente heure</vt:lpstr>
      <vt:lpstr>Collaborateurs prix composés</vt:lpstr>
      <vt:lpstr>Prix vente heure Régie</vt:lpstr>
      <vt:lpstr>ET C</vt:lpstr>
      <vt:lpstr>'Collaborateurs prix composés'!Druckbereich</vt:lpstr>
      <vt:lpstr>'ET C'!Druckbereich</vt:lpstr>
      <vt:lpstr>'Facteur matériel'!Druckbereich</vt:lpstr>
      <vt:lpstr>Instructions!Druckbereich</vt:lpstr>
      <vt:lpstr>'Prix vente heure'!Druckbereich</vt:lpstr>
      <vt:lpstr>'Prix vente heure Régie'!Druckbereich</vt:lpstr>
      <vt:lpstr>'Structure d''entreprise'!Druckbereich</vt:lpstr>
      <vt:lpstr>Param0</vt:lpstr>
      <vt:lpstr>Param1</vt:lpstr>
      <vt:lpstr>Param10</vt:lpstr>
      <vt:lpstr>Param11</vt:lpstr>
      <vt:lpstr>Param12</vt:lpstr>
      <vt:lpstr>Param13</vt:lpstr>
      <vt:lpstr>Param14</vt:lpstr>
      <vt:lpstr>Param15</vt:lpstr>
      <vt:lpstr>Param16</vt:lpstr>
      <vt:lpstr>Param17</vt:lpstr>
      <vt:lpstr>Param18</vt:lpstr>
      <vt:lpstr>Param19</vt:lpstr>
      <vt:lpstr>Param2</vt:lpstr>
      <vt:lpstr>Param20</vt:lpstr>
      <vt:lpstr>Param21</vt:lpstr>
      <vt:lpstr>Param22</vt:lpstr>
      <vt:lpstr>Param23</vt:lpstr>
      <vt:lpstr>Param24</vt:lpstr>
      <vt:lpstr>Param25</vt:lpstr>
      <vt:lpstr>Param26</vt:lpstr>
      <vt:lpstr>Param27</vt:lpstr>
      <vt:lpstr>Param28</vt:lpstr>
      <vt:lpstr>Param29</vt:lpstr>
      <vt:lpstr>Param3</vt:lpstr>
      <vt:lpstr>Param30</vt:lpstr>
      <vt:lpstr>Param31</vt:lpstr>
      <vt:lpstr>Param4</vt:lpstr>
      <vt:lpstr>Param5</vt:lpstr>
      <vt:lpstr>Param6</vt:lpstr>
      <vt:lpstr>Param7</vt:lpstr>
      <vt:lpstr>Param8</vt:lpstr>
      <vt:lpstr>Param9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Berechnung Sollerlöse NPK</dc:title>
  <dc:creator>VSEI</dc:creator>
  <cp:lastModifiedBy>Bruchez Jean-Paul</cp:lastModifiedBy>
  <cp:lastPrinted>2021-11-05T14:07:05Z</cp:lastPrinted>
  <dcterms:created xsi:type="dcterms:W3CDTF">2001-12-07T12:23:37Z</dcterms:created>
  <dcterms:modified xsi:type="dcterms:W3CDTF">2021-11-12T16:48:47Z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-2111391088</vt:i4>
  </property>
  <property fmtid="{D5CDD505-2E9C-101B-9397-08002B2CF9AE}" pid="3" name="_EmailSubject">
    <vt:lpwstr>Soll_mst.xls</vt:lpwstr>
  </property>
  <property fmtid="{D5CDD505-2E9C-101B-9397-08002B2CF9AE}" pid="4" name="_AuthorEmail">
    <vt:lpwstr>peter.wysseier@vsei.ch</vt:lpwstr>
  </property>
  <property fmtid="{D5CDD505-2E9C-101B-9397-08002B2CF9AE}" pid="5" name="_AuthorEmailDisplayName">
    <vt:lpwstr>Wysseier Peter</vt:lpwstr>
  </property>
  <property fmtid="{D5CDD505-2E9C-101B-9397-08002B2CF9AE}" pid="6" name="_ReviewingToolsShownOnce">
    <vt:lpwstr/>
  </property>
</Properties>
</file>