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G:\TBA\07. Publikationen\Sollerlös-Tabellen\2023\"/>
    </mc:Choice>
  </mc:AlternateContent>
  <workbookProtection workbookPassword="C606" lockStructure="1"/>
  <bookViews>
    <workbookView xWindow="-15" yWindow="-15" windowWidth="7650" windowHeight="9780" tabRatio="813"/>
  </bookViews>
  <sheets>
    <sheet name="Anleitung" sheetId="8" r:id="rId1"/>
    <sheet name="Firmenstruktur" sheetId="22" r:id="rId2"/>
    <sheet name="Materialfaktorberechung" sheetId="6" r:id="rId3"/>
    <sheet name="Sollerlösberechnung" sheetId="17" r:id="rId4"/>
    <sheet name="Mitarbeiter und Mischsatz" sheetId="21" r:id="rId5"/>
    <sheet name="Regiesatzberechnung" sheetId="20" r:id="rId6"/>
    <sheet name="TB C " sheetId="5" r:id="rId7"/>
    <sheet name="Global Parameter" sheetId="9" state="veryHidden" r:id="rId8"/>
  </sheets>
  <definedNames>
    <definedName name="_xlnm._FilterDatabase" localSheetId="1" hidden="1">Firmenstruktur!#REF!</definedName>
    <definedName name="_xlnm._FilterDatabase" localSheetId="4" hidden="1">'Mitarbeiter und Mischsatz'!#REF!</definedName>
    <definedName name="_xlnm._FilterDatabase" localSheetId="5" hidden="1">Regiesatzberechnung!#REF!</definedName>
    <definedName name="_xlnm._FilterDatabase" localSheetId="3" hidden="1">Sollerlösberechnung!#REF!</definedName>
    <definedName name="_xlnm.Print_Area" localSheetId="0">Anleitung!$A$1:$G$29</definedName>
    <definedName name="_xlnm.Print_Area" localSheetId="1">Firmenstruktur!$A$1:$Q$19</definedName>
    <definedName name="_xlnm.Print_Area" localSheetId="2">Materialfaktorberechung!$A$1:$G$17</definedName>
    <definedName name="_xlnm.Print_Area" localSheetId="4">'Mitarbeiter und Mischsatz'!$A$1:$U$25</definedName>
    <definedName name="_xlnm.Print_Area" localSheetId="5">Regiesatzberechnung!$A$1:$P$13</definedName>
    <definedName name="_xlnm.Print_Area" localSheetId="3">Sollerlösberechnung!$A$1:$R$11</definedName>
    <definedName name="_xlnm.Print_Area" localSheetId="6">'TB C '!$A$1:$G$9</definedName>
    <definedName name="Param0">'Global Parameter'!$B$5</definedName>
    <definedName name="Param1">'Global Parameter'!$B$6</definedName>
    <definedName name="Param10">'Global Parameter'!$B$15</definedName>
    <definedName name="Param11">'Global Parameter'!$B$16</definedName>
    <definedName name="Param12">'Global Parameter'!$B$17</definedName>
    <definedName name="Param13">'Global Parameter'!$B$18</definedName>
    <definedName name="Param14">'Global Parameter'!$B$19</definedName>
    <definedName name="Param15">'Global Parameter'!$B$20</definedName>
    <definedName name="Param16">'Global Parameter'!$B$21</definedName>
    <definedName name="Param17">'Global Parameter'!$B$22</definedName>
    <definedName name="Param18">'Global Parameter'!$B$23</definedName>
    <definedName name="Param19">'Global Parameter'!$B$24</definedName>
    <definedName name="Param2">'Global Parameter'!$B$7</definedName>
    <definedName name="Param20">'Global Parameter'!$B$25</definedName>
    <definedName name="Param21">'Global Parameter'!$B$26</definedName>
    <definedName name="Param22">'Global Parameter'!$B$27</definedName>
    <definedName name="Param23">'Global Parameter'!$B$28</definedName>
    <definedName name="Param24">'Global Parameter'!$B$29</definedName>
    <definedName name="Param25">'Global Parameter'!$B$30</definedName>
    <definedName name="Param26">'Global Parameter'!$B$31</definedName>
    <definedName name="Param27">'Global Parameter'!$B$32</definedName>
    <definedName name="Param28">'Global Parameter'!$B$33</definedName>
    <definedName name="Param29">'Global Parameter'!$B$34</definedName>
    <definedName name="Param3">'Global Parameter'!$B$8</definedName>
    <definedName name="Param30">'Global Parameter'!$B$35</definedName>
    <definedName name="Param31">'Global Parameter'!$B$36</definedName>
    <definedName name="Param4">'Global Parameter'!$B$9</definedName>
    <definedName name="Param5">'Global Parameter'!$B$10</definedName>
    <definedName name="Param6">'Global Parameter'!$B$11</definedName>
    <definedName name="Param7">'Global Parameter'!$B$12</definedName>
    <definedName name="Param8">'Global Parameter'!$B$13</definedName>
    <definedName name="Param9">'Global Parameter'!$B$14</definedName>
  </definedNames>
  <calcPr calcId="152511"/>
</workbook>
</file>

<file path=xl/calcChain.xml><?xml version="1.0" encoding="utf-8"?>
<calcChain xmlns="http://schemas.openxmlformats.org/spreadsheetml/2006/main">
  <c r="P2" i="21" l="1"/>
  <c r="O17" i="21"/>
  <c r="N17" i="21"/>
  <c r="M17" i="21"/>
  <c r="L17" i="21"/>
  <c r="K17" i="21"/>
  <c r="J17" i="21"/>
  <c r="I17" i="21"/>
  <c r="H17" i="21"/>
  <c r="G17" i="21"/>
  <c r="F17" i="21"/>
  <c r="E17" i="21"/>
  <c r="D17" i="21"/>
  <c r="C17" i="21"/>
  <c r="B17" i="21"/>
  <c r="C16" i="21"/>
  <c r="P16" i="21"/>
  <c r="D16" i="21"/>
  <c r="E16" i="21"/>
  <c r="F16" i="21"/>
  <c r="G16" i="21"/>
  <c r="H16" i="21"/>
  <c r="I16" i="21"/>
  <c r="J16" i="21"/>
  <c r="K16" i="21"/>
  <c r="L16" i="21"/>
  <c r="M16" i="21"/>
  <c r="N16" i="21"/>
  <c r="O16" i="21"/>
  <c r="B14" i="21"/>
  <c r="C14" i="21"/>
  <c r="D14" i="21"/>
  <c r="E14" i="21"/>
  <c r="F14" i="21"/>
  <c r="G14" i="21"/>
  <c r="H14" i="21"/>
  <c r="I14" i="21"/>
  <c r="J14" i="21"/>
  <c r="K14" i="21"/>
  <c r="L14" i="21"/>
  <c r="M14" i="21"/>
  <c r="N14" i="21"/>
  <c r="O14" i="21"/>
  <c r="B15" i="21"/>
  <c r="C15" i="21"/>
  <c r="D15" i="21"/>
  <c r="E15" i="21"/>
  <c r="F15" i="21"/>
  <c r="G15" i="21"/>
  <c r="H15" i="21"/>
  <c r="I15" i="21"/>
  <c r="J15" i="21"/>
  <c r="K15" i="21"/>
  <c r="L15" i="21"/>
  <c r="M15" i="21"/>
  <c r="N15" i="21"/>
  <c r="O15" i="21"/>
  <c r="C13" i="21"/>
  <c r="D13" i="21"/>
  <c r="E13" i="21"/>
  <c r="F13" i="21"/>
  <c r="G13" i="21"/>
  <c r="H13" i="21"/>
  <c r="I13" i="21"/>
  <c r="J13" i="21"/>
  <c r="K13" i="21"/>
  <c r="L13" i="21"/>
  <c r="M13" i="21"/>
  <c r="N13" i="21"/>
  <c r="O13" i="21"/>
  <c r="B16" i="21"/>
  <c r="B13" i="21"/>
  <c r="P18" i="22"/>
  <c r="P2" i="22"/>
  <c r="P2" i="17"/>
  <c r="P2" i="20"/>
  <c r="P12" i="20"/>
  <c r="P13" i="20" s="1"/>
  <c r="P17" i="22"/>
  <c r="O18" i="22"/>
  <c r="O2" i="22"/>
  <c r="O2" i="17"/>
  <c r="O2" i="20"/>
  <c r="O17" i="22"/>
  <c r="N18" i="22"/>
  <c r="N2" i="22"/>
  <c r="N2" i="17"/>
  <c r="N17" i="22"/>
  <c r="M18" i="22"/>
  <c r="M2" i="22"/>
  <c r="M2" i="17"/>
  <c r="M3" i="17"/>
  <c r="M5" i="17"/>
  <c r="M17" i="22"/>
  <c r="L18" i="22"/>
  <c r="L2" i="22"/>
  <c r="L2" i="17"/>
  <c r="L17" i="22"/>
  <c r="K18" i="22"/>
  <c r="K2" i="22"/>
  <c r="K2" i="17"/>
  <c r="K3" i="17"/>
  <c r="K5" i="17"/>
  <c r="K17" i="22"/>
  <c r="J18" i="22"/>
  <c r="J2" i="22"/>
  <c r="J2" i="17"/>
  <c r="J3" i="17"/>
  <c r="J2" i="20"/>
  <c r="J12" i="20"/>
  <c r="J13" i="20"/>
  <c r="J17" i="22"/>
  <c r="I18" i="22"/>
  <c r="I2" i="22"/>
  <c r="I2" i="17"/>
  <c r="I2" i="20"/>
  <c r="I12" i="20"/>
  <c r="I13" i="20" s="1"/>
  <c r="I17" i="22"/>
  <c r="H18" i="22"/>
  <c r="H2" i="22"/>
  <c r="H2" i="17"/>
  <c r="H3" i="17"/>
  <c r="H17" i="22"/>
  <c r="G18" i="22"/>
  <c r="G2" i="22"/>
  <c r="G2" i="17"/>
  <c r="G3" i="17"/>
  <c r="G5" i="17"/>
  <c r="G2" i="20"/>
  <c r="G3" i="20"/>
  <c r="G17" i="22"/>
  <c r="F18" i="22"/>
  <c r="F2" i="22"/>
  <c r="F2" i="17"/>
  <c r="F3" i="17"/>
  <c r="F17" i="22"/>
  <c r="E18" i="22"/>
  <c r="E2" i="22"/>
  <c r="E2" i="17"/>
  <c r="Q13" i="21"/>
  <c r="F4" i="5"/>
  <c r="E4" i="5"/>
  <c r="G4" i="5" s="1"/>
  <c r="Q14" i="21"/>
  <c r="F5" i="5"/>
  <c r="E5" i="5"/>
  <c r="G5" i="5" s="1"/>
  <c r="Q15" i="21"/>
  <c r="F6" i="5"/>
  <c r="E6" i="5"/>
  <c r="G6" i="5" s="1"/>
  <c r="Q16" i="21"/>
  <c r="F7" i="5"/>
  <c r="E7" i="5"/>
  <c r="G7" i="5" s="1"/>
  <c r="D18" i="22"/>
  <c r="C18" i="22"/>
  <c r="Q2" i="22"/>
  <c r="D17" i="22"/>
  <c r="D2" i="22"/>
  <c r="D2" i="17"/>
  <c r="D3" i="17"/>
  <c r="D5" i="17"/>
  <c r="D7" i="17"/>
  <c r="E17" i="22"/>
  <c r="C17" i="22"/>
  <c r="B3" i="20"/>
  <c r="D4" i="20"/>
  <c r="B6" i="20"/>
  <c r="B9" i="20"/>
  <c r="E4" i="20"/>
  <c r="F4" i="20"/>
  <c r="G4" i="20"/>
  <c r="G5" i="20"/>
  <c r="G6" i="20"/>
  <c r="G7" i="20"/>
  <c r="G8" i="20"/>
  <c r="G9" i="20"/>
  <c r="G10" i="20"/>
  <c r="H4" i="20"/>
  <c r="I4" i="20"/>
  <c r="J4" i="20"/>
  <c r="K4" i="20"/>
  <c r="L4" i="20"/>
  <c r="M4" i="20"/>
  <c r="N4" i="20"/>
  <c r="O4" i="20"/>
  <c r="P4" i="20"/>
  <c r="C4" i="20"/>
  <c r="P1" i="17"/>
  <c r="O1" i="17"/>
  <c r="N1" i="17"/>
  <c r="M1" i="17"/>
  <c r="L1" i="17"/>
  <c r="K1" i="17"/>
  <c r="J1" i="17"/>
  <c r="I1" i="17"/>
  <c r="H1" i="17"/>
  <c r="G1" i="17"/>
  <c r="F1" i="17"/>
  <c r="E1" i="17"/>
  <c r="D1" i="17"/>
  <c r="C1" i="17"/>
  <c r="C1" i="20"/>
  <c r="O1" i="21"/>
  <c r="N1" i="21"/>
  <c r="M1" i="21"/>
  <c r="L1" i="21"/>
  <c r="J1" i="21"/>
  <c r="I1" i="21"/>
  <c r="G1" i="21"/>
  <c r="F1" i="21"/>
  <c r="E1" i="21"/>
  <c r="D1" i="21"/>
  <c r="P1" i="20"/>
  <c r="O1" i="20"/>
  <c r="N1" i="20"/>
  <c r="M1" i="20"/>
  <c r="L1" i="20"/>
  <c r="K1" i="20"/>
  <c r="J1" i="20"/>
  <c r="I1" i="20"/>
  <c r="H1" i="20"/>
  <c r="G1" i="20"/>
  <c r="F1" i="20"/>
  <c r="E1" i="20"/>
  <c r="D1" i="20"/>
  <c r="R2" i="21"/>
  <c r="Q2" i="21"/>
  <c r="R16" i="21"/>
  <c r="R15" i="21"/>
  <c r="R14" i="21"/>
  <c r="R13" i="21"/>
  <c r="Q17" i="21"/>
  <c r="F4" i="6"/>
  <c r="F5" i="6" s="1"/>
  <c r="G3" i="6"/>
  <c r="G5" i="6" s="1"/>
  <c r="O9" i="21"/>
  <c r="N9" i="21"/>
  <c r="M9" i="21"/>
  <c r="L9" i="21"/>
  <c r="K9" i="21"/>
  <c r="J9" i="21"/>
  <c r="I9" i="21"/>
  <c r="H9" i="21"/>
  <c r="G9" i="21"/>
  <c r="F9" i="21"/>
  <c r="E9" i="21"/>
  <c r="D9" i="21"/>
  <c r="C9" i="21"/>
  <c r="B9" i="21"/>
  <c r="S17" i="21"/>
  <c r="A25" i="21"/>
  <c r="A24" i="21"/>
  <c r="A23" i="21"/>
  <c r="A22" i="21"/>
  <c r="A16" i="21"/>
  <c r="A15" i="21"/>
  <c r="A14" i="21"/>
  <c r="A13" i="21"/>
  <c r="E13" i="6"/>
  <c r="E16" i="6"/>
  <c r="G6" i="17"/>
  <c r="I3" i="17"/>
  <c r="I5" i="17"/>
  <c r="K2" i="20"/>
  <c r="K12" i="20"/>
  <c r="K13" i="20" s="1"/>
  <c r="M2" i="20"/>
  <c r="M12" i="20"/>
  <c r="M13" i="20" s="1"/>
  <c r="O3" i="17"/>
  <c r="O5" i="17"/>
  <c r="O6" i="17"/>
  <c r="O7" i="17"/>
  <c r="O8" i="17"/>
  <c r="O9" i="17"/>
  <c r="O10" i="17"/>
  <c r="N21" i="21"/>
  <c r="K3" i="20"/>
  <c r="K5" i="20"/>
  <c r="G12" i="20"/>
  <c r="G13" i="20" s="1"/>
  <c r="J3" i="20"/>
  <c r="J5" i="20"/>
  <c r="P3" i="20"/>
  <c r="P5" i="20"/>
  <c r="P7" i="20"/>
  <c r="P8" i="20"/>
  <c r="P9" i="20"/>
  <c r="P10" i="20"/>
  <c r="C25" i="21"/>
  <c r="G25" i="21"/>
  <c r="K25" i="21"/>
  <c r="O25" i="21"/>
  <c r="B25" i="21"/>
  <c r="H25" i="21"/>
  <c r="M25" i="21"/>
  <c r="D25" i="21"/>
  <c r="I25" i="21"/>
  <c r="N25" i="21"/>
  <c r="J25" i="21"/>
  <c r="L25" i="21"/>
  <c r="E25" i="21"/>
  <c r="F25" i="21"/>
  <c r="K7" i="20"/>
  <c r="K6" i="20"/>
  <c r="F5" i="17"/>
  <c r="F7" i="17"/>
  <c r="F2" i="20"/>
  <c r="H2" i="20"/>
  <c r="H3" i="20"/>
  <c r="H5" i="20"/>
  <c r="H5" i="17"/>
  <c r="H6" i="17"/>
  <c r="N2" i="20"/>
  <c r="N3" i="17"/>
  <c r="N5" i="17"/>
  <c r="N6" i="17"/>
  <c r="N8" i="17"/>
  <c r="N9" i="17"/>
  <c r="N10" i="17"/>
  <c r="M21" i="21"/>
  <c r="P13" i="21"/>
  <c r="P15" i="21"/>
  <c r="P14" i="21"/>
  <c r="P3" i="17"/>
  <c r="P5" i="17"/>
  <c r="P6" i="17"/>
  <c r="D2" i="20"/>
  <c r="D12" i="20"/>
  <c r="D13" i="20"/>
  <c r="M3" i="20"/>
  <c r="M5" i="20"/>
  <c r="M6" i="20"/>
  <c r="J5" i="17"/>
  <c r="J6" i="17"/>
  <c r="M7" i="17"/>
  <c r="M8" i="17"/>
  <c r="M9" i="17"/>
  <c r="M10" i="17"/>
  <c r="L21" i="21"/>
  <c r="M6" i="17"/>
  <c r="G7" i="17"/>
  <c r="G8" i="17"/>
  <c r="G9" i="17"/>
  <c r="G10" i="17"/>
  <c r="F21" i="21"/>
  <c r="B24" i="21"/>
  <c r="F24" i="21"/>
  <c r="J24" i="21"/>
  <c r="N24" i="21"/>
  <c r="G24" i="21"/>
  <c r="L24" i="21"/>
  <c r="C24" i="21"/>
  <c r="H24" i="21"/>
  <c r="M24" i="21"/>
  <c r="D24" i="21"/>
  <c r="O24" i="21"/>
  <c r="E24" i="21"/>
  <c r="I24" i="21"/>
  <c r="K24" i="21"/>
  <c r="M7" i="20"/>
  <c r="M8" i="20"/>
  <c r="M9" i="20"/>
  <c r="M10" i="20"/>
  <c r="E22" i="21"/>
  <c r="I22" i="21"/>
  <c r="M22" i="21"/>
  <c r="F22" i="21"/>
  <c r="K22" i="21"/>
  <c r="B22" i="21"/>
  <c r="G22" i="21"/>
  <c r="L22" i="21"/>
  <c r="C22" i="21"/>
  <c r="N22" i="21"/>
  <c r="D22" i="21"/>
  <c r="O22" i="21"/>
  <c r="H22" i="21"/>
  <c r="J22" i="21"/>
  <c r="H12" i="20"/>
  <c r="H13" i="20"/>
  <c r="P6" i="20"/>
  <c r="N7" i="17"/>
  <c r="F3" i="20"/>
  <c r="F5" i="20"/>
  <c r="F12" i="20"/>
  <c r="F13" i="20" s="1"/>
  <c r="B23" i="21"/>
  <c r="F23" i="21"/>
  <c r="I23" i="21"/>
  <c r="M23" i="21"/>
  <c r="G23" i="21"/>
  <c r="K23" i="21"/>
  <c r="C23" i="21"/>
  <c r="L23" i="21"/>
  <c r="H23" i="21"/>
  <c r="J23" i="21"/>
  <c r="D23" i="21"/>
  <c r="N23" i="21"/>
  <c r="E23" i="21"/>
  <c r="O23" i="21"/>
  <c r="N3" i="20"/>
  <c r="N5" i="20"/>
  <c r="N7" i="20"/>
  <c r="N8" i="20"/>
  <c r="N9" i="20"/>
  <c r="N10" i="20"/>
  <c r="N12" i="20"/>
  <c r="N13" i="20"/>
  <c r="F6" i="17"/>
  <c r="F8" i="17"/>
  <c r="F9" i="17"/>
  <c r="F10" i="17"/>
  <c r="E21" i="21"/>
  <c r="N6" i="20"/>
  <c r="H6" i="20"/>
  <c r="H7" i="20"/>
  <c r="H8" i="20"/>
  <c r="H9" i="20"/>
  <c r="H10" i="20"/>
  <c r="E3" i="17"/>
  <c r="E5" i="17"/>
  <c r="E2" i="20"/>
  <c r="K6" i="17"/>
  <c r="K7" i="17"/>
  <c r="K8" i="17"/>
  <c r="K9" i="17"/>
  <c r="K10" i="17"/>
  <c r="J21" i="21"/>
  <c r="J7" i="20"/>
  <c r="J6" i="20"/>
  <c r="I6" i="17"/>
  <c r="I7" i="17"/>
  <c r="O12" i="20"/>
  <c r="O13" i="20" s="1"/>
  <c r="O3" i="20"/>
  <c r="O5" i="20"/>
  <c r="D3" i="20"/>
  <c r="D5" i="20"/>
  <c r="F7" i="20"/>
  <c r="F6" i="20"/>
  <c r="K8" i="20"/>
  <c r="K9" i="20"/>
  <c r="K10" i="20"/>
  <c r="I3" i="20"/>
  <c r="I5" i="20"/>
  <c r="H7" i="17"/>
  <c r="H8" i="17"/>
  <c r="H9" i="17"/>
  <c r="H10" i="17"/>
  <c r="G21" i="21"/>
  <c r="P7" i="17"/>
  <c r="P8" i="17"/>
  <c r="P9" i="17"/>
  <c r="P10" i="17"/>
  <c r="O21" i="21"/>
  <c r="D6" i="17"/>
  <c r="D8" i="17"/>
  <c r="D9" i="17"/>
  <c r="D10" i="17"/>
  <c r="L3" i="17"/>
  <c r="L5" i="17"/>
  <c r="L2" i="20"/>
  <c r="J7" i="17"/>
  <c r="J8" i="17"/>
  <c r="J9" i="17"/>
  <c r="J10" i="17"/>
  <c r="I21" i="21"/>
  <c r="L7" i="17"/>
  <c r="L6" i="17"/>
  <c r="I7" i="20"/>
  <c r="I6" i="20"/>
  <c r="D6" i="20"/>
  <c r="D7" i="20"/>
  <c r="D8" i="20"/>
  <c r="D9" i="20"/>
  <c r="D10" i="20"/>
  <c r="O7" i="20"/>
  <c r="O6" i="20"/>
  <c r="J8" i="20"/>
  <c r="J9" i="20"/>
  <c r="J10" i="20"/>
  <c r="E12" i="20"/>
  <c r="E13" i="20" s="1"/>
  <c r="E3" i="20"/>
  <c r="E5" i="20"/>
  <c r="L3" i="20"/>
  <c r="L5" i="20"/>
  <c r="L12" i="20"/>
  <c r="L13" i="20"/>
  <c r="F8" i="20"/>
  <c r="F9" i="20"/>
  <c r="F10" i="20"/>
  <c r="I8" i="17"/>
  <c r="I9" i="17"/>
  <c r="I10" i="17"/>
  <c r="E6" i="17"/>
  <c r="E7" i="17"/>
  <c r="L6" i="20"/>
  <c r="L7" i="20"/>
  <c r="L8" i="20"/>
  <c r="L9" i="20"/>
  <c r="L10" i="20"/>
  <c r="E6" i="20"/>
  <c r="E7" i="20"/>
  <c r="E8" i="20"/>
  <c r="E9" i="20"/>
  <c r="E10" i="20"/>
  <c r="O8" i="20"/>
  <c r="O9" i="20"/>
  <c r="O10" i="20"/>
  <c r="L8" i="17"/>
  <c r="L9" i="17"/>
  <c r="L10" i="17"/>
  <c r="E8" i="17"/>
  <c r="E9" i="17"/>
  <c r="E10" i="17"/>
  <c r="D21" i="21"/>
  <c r="I8" i="20"/>
  <c r="I9" i="20"/>
  <c r="I10" i="20"/>
  <c r="C2" i="22"/>
  <c r="C2" i="17"/>
  <c r="C2" i="20"/>
  <c r="C3" i="20"/>
  <c r="C5" i="20"/>
  <c r="C3" i="17"/>
  <c r="C5" i="17"/>
  <c r="C6" i="17"/>
  <c r="C7" i="17"/>
  <c r="C8" i="17"/>
  <c r="C9" i="17"/>
  <c r="C10" i="17"/>
  <c r="C7" i="20"/>
  <c r="C6" i="20"/>
  <c r="C8" i="20"/>
  <c r="C9" i="20"/>
  <c r="C10" i="20"/>
  <c r="F6" i="6" l="1"/>
  <c r="F7" i="6" s="1"/>
  <c r="G6" i="6"/>
  <c r="G7" i="6" s="1"/>
  <c r="G8" i="5"/>
  <c r="B12" i="20" s="1"/>
  <c r="P24" i="21"/>
  <c r="P22" i="21"/>
  <c r="P25" i="21"/>
  <c r="Q24" i="21"/>
  <c r="Q25" i="21"/>
  <c r="Q22" i="21"/>
  <c r="Q23" i="21"/>
  <c r="P23" i="21"/>
  <c r="F8" i="6" l="1"/>
  <c r="F9" i="6" s="1"/>
  <c r="F10" i="6" s="1"/>
  <c r="G8" i="6"/>
  <c r="G9" i="6" s="1"/>
  <c r="G10" i="6" s="1"/>
  <c r="F13" i="6" l="1"/>
  <c r="F16" i="6"/>
  <c r="G13" i="6"/>
  <c r="G16" i="6"/>
  <c r="G17" i="6" l="1"/>
  <c r="G14" i="6"/>
</calcChain>
</file>

<file path=xl/comments1.xml><?xml version="1.0" encoding="utf-8"?>
<comments xmlns="http://schemas.openxmlformats.org/spreadsheetml/2006/main">
  <authors>
    <author>Hans-Peter Schweizer</author>
    <author>Bruchez Jean-Paul</author>
  </authors>
  <commentList>
    <comment ref="A1" authorId="0" shapeId="0">
      <text>
        <r>
          <rPr>
            <b/>
            <sz val="8"/>
            <color indexed="81"/>
            <rFont val="Arial"/>
            <family val="2"/>
          </rPr>
          <t>Anleitung zum Ausfüllen der "Firmenstruktur":</t>
        </r>
        <r>
          <rPr>
            <sz val="8"/>
            <color indexed="81"/>
            <rFont val="Arial"/>
            <family val="2"/>
          </rPr>
          <t xml:space="preserve">
Wenn die eigenen Durchschnittlöhne nicht genau bekannt sind,
können sie mit dieser Tabelle auf einfache Weise berechnet werden. 
In die grün hinterlegten Felder werden die Monatslöhne und die Anzahl Mitarbeiter pro Mitarbeiterkategorie und die Jahresbruttoarbeitszeit erfasst.
</t>
        </r>
        <r>
          <rPr>
            <b/>
            <sz val="8"/>
            <color indexed="81"/>
            <rFont val="Arial"/>
            <family val="2"/>
          </rPr>
          <t xml:space="preserve">Monatslohn
</t>
        </r>
        <r>
          <rPr>
            <sz val="8"/>
            <color indexed="81"/>
            <rFont val="Arial"/>
            <family val="2"/>
          </rPr>
          <t xml:space="preserve">Der Monatslohn wird exklusive Jahresendzulage (13. Monatslohn), exklusive Gratifikation und exklusive Kinderzulage eingegeben. </t>
        </r>
      </text>
    </comment>
    <comment ref="C1" authorId="0" shapeId="0">
      <text>
        <r>
          <rPr>
            <sz val="8"/>
            <color indexed="81"/>
            <rFont val="Arial"/>
            <family val="2"/>
          </rPr>
          <t xml:space="preserve">Gemäss „Informationen zum NPK“:
</t>
        </r>
        <r>
          <rPr>
            <b/>
            <sz val="8"/>
            <color indexed="81"/>
            <rFont val="Arial"/>
            <family val="2"/>
          </rPr>
          <t xml:space="preserve">Ausbildung 
</t>
        </r>
        <r>
          <rPr>
            <sz val="8"/>
            <color indexed="81"/>
            <rFont val="Arial"/>
            <family val="2"/>
          </rPr>
          <t xml:space="preserve">Bestandene höhere Fachprüfung (HFP) als dipl. Elektroinstallateur, dipl. Elektroplaner, dipl. Telematiker aber auch Elektrofachleute mit Berufsprüfung (BP) als Elektroprojektleiter, Elektro-Kontrolleur/Chefmonteur oder Elektro-Sicherheitsberater und/oder leitende Aufgabe im Betrieb. Praxisprüfung nach NIV. 
</t>
        </r>
        <r>
          <rPr>
            <b/>
            <sz val="8"/>
            <color indexed="81"/>
            <rFont val="Arial"/>
            <family val="2"/>
          </rPr>
          <t xml:space="preserve">Tätigkeit </t>
        </r>
        <r>
          <rPr>
            <sz val="8"/>
            <color indexed="81"/>
            <rFont val="Arial"/>
            <family val="2"/>
          </rPr>
          <t xml:space="preserve">
In der Regel übernehmen diese Mitarbeiter Führungsverantwortung in einem Unternehmen oder im ei¬genen Geschäft. Eine manuelle Mitarbeit ist kaum vorgesehen oder nur für technisch sehr anspruchsvolle Installationen. Zu ihren Hauptaufgaben gehören die technische Bearbeitung A, B und C. Sie führen Verhand¬lungen und Abklärungen mit der Bauherrschaft oder der Bauleitung und erledigen die notwendigen adminis¬trativen Aufgaben, wie z.B. die Planung von Elektroinstallationen aller Art inkl. Kommunikationsanlagen, das Erstellen von Angeboten inkl. Nachtragsofferten, die Koordination des Mitarbeitereinsatzes und dgl.
Mehr Informationen im Lehrbuch 4.2.4
Gemäss „Informationen zum NPK“:
Ausbildung 
Bestandene höhere Fachprüfung (HFP) als dipl. Elektroinstallateur, dipl. Elektroplaner, dipl. Telematiker aber auch Elektrofachleute mit Berufsprüfung (BP) als Elektroprojektleiter, Elektro-Kontrolleur/Chefmonteur oder Elektro-Sicherheitsberater und/oder leitende Aufgabe im Betrieb. Praxisprüfung nach NIV. 
Tätigkeit 
In der Regel übernehmen diese Mitarbeiter Führungsverantwortung in einem Unternehmen oder im ei¬genen Geschäft. Eine manuelle Mitarbeit ist kaum vorgesehen oder nur für technisch sehr anspruchsvolle Installationen. Zu ihren Hauptaufgaben gehören die technische Bearbeitung A, B und C. Sie führen Verhand¬lungen und Abklärungen mit der Bauherrschaft oder der Bauleitung und erledigen die notwendigen adminis¬trativen Aufgaben, wie z.B. die Planung von Elektroinstallationen aller Art inkl. Kommunikationsanlagen, das Erstellen von Angeboten inkl. Nachtragsofferten, die Koordination des Mitarbeitereinsatzes und dgl.
Mehr Informationen im Lehrbuch 4.2.4
</t>
        </r>
      </text>
    </comment>
    <comment ref="D1" authorId="0" shapeId="0">
      <text>
        <r>
          <rPr>
            <sz val="8"/>
            <color indexed="81"/>
            <rFont val="Arial"/>
            <family val="2"/>
          </rPr>
          <t xml:space="preserve">Gemäss „Informationen zum NPK“:
</t>
        </r>
        <r>
          <rPr>
            <b/>
            <sz val="8"/>
            <color indexed="81"/>
            <rFont val="Arial"/>
            <family val="2"/>
          </rPr>
          <t xml:space="preserve">Ausbildung </t>
        </r>
        <r>
          <rPr>
            <sz val="8"/>
            <color indexed="81"/>
            <rFont val="Arial"/>
            <family val="2"/>
          </rPr>
          <t xml:space="preserve">
Bestandene Berufsprüfung (BP) als Elektro-Sicherheitsberater oder Elektro-Kontrolleur/Chefmonteur. 
</t>
        </r>
        <r>
          <rPr>
            <b/>
            <sz val="8"/>
            <color indexed="81"/>
            <rFont val="Arial"/>
            <family val="2"/>
          </rPr>
          <t xml:space="preserve">Tätigkeit </t>
        </r>
        <r>
          <rPr>
            <sz val="8"/>
            <color indexed="81"/>
            <rFont val="Arial"/>
            <family val="2"/>
          </rPr>
          <t xml:space="preserve">
Zu seinen Tätigkeiten gehören vor allem die innerbetriebliche Kontrolle mit dem Überwachen der Installati-onstätigkeit und dem Durchführen der Schlusskontrolle mit allen notwendigen Messungen nach NIV.
Mehr Informationen im Lehrbuch 4.2.4
</t>
        </r>
      </text>
    </comment>
    <comment ref="E1" authorId="0" shapeId="0">
      <text>
        <r>
          <rPr>
            <sz val="8"/>
            <color indexed="81"/>
            <rFont val="Arial"/>
            <family val="2"/>
          </rPr>
          <t xml:space="preserve">Gemäss „Informationen zum NPK“:
</t>
        </r>
        <r>
          <rPr>
            <u/>
            <sz val="8"/>
            <color indexed="81"/>
            <rFont val="Arial"/>
            <family val="2"/>
          </rPr>
          <t xml:space="preserve">Spezialist für Telekommunikation 
</t>
        </r>
        <r>
          <rPr>
            <b/>
            <sz val="8"/>
            <color indexed="81"/>
            <rFont val="Arial"/>
            <family val="2"/>
          </rPr>
          <t xml:space="preserve">Ausbildung </t>
        </r>
        <r>
          <rPr>
            <sz val="8"/>
            <color indexed="81"/>
            <rFont val="Arial"/>
            <family val="2"/>
          </rPr>
          <t xml:space="preserve">
Die folgenden, mit Erfolg abgeschlossenen Ausbildungen gehören in diesen Bereich: dipl. Telematiker (HFP), Telematik-Projektleiter, Telematiker TS, Telematiker, weiter auch Elektrofachleute mit intensiver, spezialisier¬ter Weiterbildung in der Telematik. 
</t>
        </r>
        <r>
          <rPr>
            <b/>
            <sz val="8"/>
            <color indexed="81"/>
            <rFont val="Arial"/>
            <family val="2"/>
          </rPr>
          <t xml:space="preserve">Tätigkeit 
</t>
        </r>
        <r>
          <rPr>
            <sz val="8"/>
            <color indexed="81"/>
            <rFont val="Arial"/>
            <family val="2"/>
          </rPr>
          <t xml:space="preserve">Seine Aufgaben liegen in der Beratung der Kundschaft, Planung und Programmierung von anspruchsvollen Kommunikations-Anlagen, Instruktion der Anwender.
</t>
        </r>
        <r>
          <rPr>
            <u/>
            <sz val="8"/>
            <color indexed="81"/>
            <rFont val="Arial"/>
            <family val="2"/>
          </rPr>
          <t xml:space="preserve">Spezialist für MSR 
</t>
        </r>
        <r>
          <rPr>
            <b/>
            <sz val="8"/>
            <color indexed="81"/>
            <rFont val="Arial"/>
            <family val="2"/>
          </rPr>
          <t xml:space="preserve">Ausbildung 
</t>
        </r>
        <r>
          <rPr>
            <sz val="8"/>
            <color indexed="81"/>
            <rFont val="Arial"/>
            <family val="2"/>
          </rPr>
          <t xml:space="preserve">Die Ausbildung dieses Mitarbeiters baut auf einer Berufslehre im Elektrogewerbe auf und wurde in System-und Firmenkursen erweitert. 
</t>
        </r>
        <r>
          <rPr>
            <b/>
            <sz val="8"/>
            <color indexed="81"/>
            <rFont val="Arial"/>
            <family val="2"/>
          </rPr>
          <t xml:space="preserve">Tätigkeit 
</t>
        </r>
        <r>
          <rPr>
            <sz val="8"/>
            <color indexed="81"/>
            <rFont val="Arial"/>
            <family val="2"/>
          </rPr>
          <t xml:space="preserve">Planen und Programmieren von Spezialanlagen wie komplexe SPS-Steuerungsaufgaben inkl. deren Wartung und Störungsbehebung.
Mehr Informationen im Lehrbuch 4.2.4
</t>
        </r>
        <r>
          <rPr>
            <b/>
            <sz val="8"/>
            <color indexed="81"/>
            <rFont val="Arial"/>
            <family val="2"/>
          </rPr>
          <t xml:space="preserve">
</t>
        </r>
      </text>
    </comment>
    <comment ref="F1" authorId="0" shapeId="0">
      <text>
        <r>
          <rPr>
            <sz val="8"/>
            <color indexed="81"/>
            <rFont val="Arial"/>
            <family val="2"/>
          </rPr>
          <t xml:space="preserve">Gemäss „Informationen zum NPK“:
</t>
        </r>
        <r>
          <rPr>
            <b/>
            <sz val="8"/>
            <color indexed="81"/>
            <rFont val="Arial"/>
            <family val="2"/>
          </rPr>
          <t xml:space="preserve">Ausbildung </t>
        </r>
        <r>
          <rPr>
            <sz val="8"/>
            <color indexed="81"/>
            <rFont val="Arial"/>
            <family val="2"/>
          </rPr>
          <t xml:space="preserve">
Erfolgreich abgeschlossene Berufslehre als Elektromonteur oder seit 2011 Elektroinstallateur EFZ 
(EFZ = Eidg. Fähigkeitszeugnis) mit berufsspezifischer Weiterbildung. 
</t>
        </r>
        <r>
          <rPr>
            <b/>
            <sz val="8"/>
            <color indexed="81"/>
            <rFont val="Arial"/>
            <family val="2"/>
          </rPr>
          <t xml:space="preserve">Tätigkeit </t>
        </r>
        <r>
          <rPr>
            <sz val="8"/>
            <color indexed="81"/>
            <rFont val="Arial"/>
            <family val="2"/>
          </rPr>
          <t xml:space="preserve">
Er verfügt über Erfahrung in den Elektroinstallationen und leitet ein Team von Mitarbeitern auf der Baustel¬le. Als verantwortlicher Montageleiter nimmt er die Anweisungen des Elektroprojektleiters entgegen und setzt diese mit seinem Team um. Er erledigt die notwendigen administrativen Aufgaben, wie z.B. Bestellung von Material, Montageorganisation, erstellt Ausmasse grösserer Installationen, schreibt Regierapporte und dgl.
Mehr Informationen im Lehrbuch 4.2.4
</t>
        </r>
      </text>
    </comment>
    <comment ref="G1" authorId="0" shapeId="0">
      <text>
        <r>
          <rPr>
            <sz val="8"/>
            <color indexed="81"/>
            <rFont val="Arial"/>
            <family val="2"/>
          </rPr>
          <t xml:space="preserve">Gemäss „Informationen zum NPK“:
</t>
        </r>
        <r>
          <rPr>
            <b/>
            <sz val="8"/>
            <color indexed="81"/>
            <rFont val="Arial"/>
            <family val="2"/>
          </rPr>
          <t xml:space="preserve">Ausbildung </t>
        </r>
        <r>
          <rPr>
            <sz val="8"/>
            <color indexed="81"/>
            <rFont val="Arial"/>
            <family val="2"/>
          </rPr>
          <t xml:space="preserve">
Erfolgreich abgeschlossene Grundbildung als Elektromonteur, seit 2011 Elektroinstallateur EFZ. 
</t>
        </r>
        <r>
          <rPr>
            <b/>
            <sz val="8"/>
            <color indexed="81"/>
            <rFont val="Arial"/>
            <family val="2"/>
          </rPr>
          <t xml:space="preserve">Tätigkeit </t>
        </r>
        <r>
          <rPr>
            <sz val="8"/>
            <color indexed="81"/>
            <rFont val="Arial"/>
            <family val="2"/>
          </rPr>
          <t xml:space="preserve">
Er erstellt elektrische Installationen in Haushalt, Gewerbe und Industrie, mit Materialbereitstellung und Ausmass.
Mehr Informationen im Lehrbuch 4.2.4
</t>
        </r>
      </text>
    </comment>
    <comment ref="H1" authorId="0" shapeId="0">
      <text>
        <r>
          <rPr>
            <sz val="8"/>
            <color indexed="81"/>
            <rFont val="Arial"/>
            <family val="2"/>
          </rPr>
          <t xml:space="preserve">Gemäss „Informationen zum NPK“:
</t>
        </r>
        <r>
          <rPr>
            <b/>
            <sz val="8"/>
            <color indexed="81"/>
            <rFont val="Arial"/>
            <family val="2"/>
          </rPr>
          <t xml:space="preserve">Ausbildung </t>
        </r>
        <r>
          <rPr>
            <sz val="8"/>
            <color indexed="81"/>
            <rFont val="Arial"/>
            <family val="2"/>
          </rPr>
          <t xml:space="preserve">
Erfolgreich abgeschlossene Grundbildung als Telematiker, seit 2011 Telematiker EFZ. 
</t>
        </r>
        <r>
          <rPr>
            <b/>
            <sz val="8"/>
            <color indexed="81"/>
            <rFont val="Arial"/>
            <family val="2"/>
          </rPr>
          <t xml:space="preserve">Tätigkeit </t>
        </r>
        <r>
          <rPr>
            <sz val="8"/>
            <color indexed="81"/>
            <rFont val="Arial"/>
            <family val="2"/>
          </rPr>
          <t xml:space="preserve">
Erstellung von Installationen aller Art im Telematik-, Netzwerk- und Informatikbereich mit Anteil manueller Tätigkeit. Programmierung der Anlagen, Störungsbehebung sowie Instruktion der Anwender.
Mehr Informationen im Lehrbuch 4.2.4
</t>
        </r>
      </text>
    </comment>
    <comment ref="I1" authorId="0" shapeId="0">
      <text>
        <r>
          <rPr>
            <sz val="8"/>
            <color indexed="81"/>
            <rFont val="Arial"/>
            <family val="2"/>
          </rPr>
          <t xml:space="preserve">Gemäss „Informationen zum NPK“:
</t>
        </r>
        <r>
          <rPr>
            <b/>
            <sz val="8"/>
            <color indexed="81"/>
            <rFont val="Arial"/>
            <family val="2"/>
          </rPr>
          <t>Ausbildung</t>
        </r>
        <r>
          <rPr>
            <sz val="8"/>
            <color indexed="81"/>
            <rFont val="Arial"/>
            <family val="2"/>
          </rPr>
          <t xml:space="preserve"> 
Erfolgreich abgeschlossene Grundbildung als Elektrozeichner, seit 2011 Elektroplaner EFZ. 
</t>
        </r>
        <r>
          <rPr>
            <b/>
            <sz val="8"/>
            <color indexed="81"/>
            <rFont val="Arial"/>
            <family val="2"/>
          </rPr>
          <t xml:space="preserve">Tätigkeit </t>
        </r>
        <r>
          <rPr>
            <sz val="8"/>
            <color indexed="81"/>
            <rFont val="Arial"/>
            <family val="2"/>
          </rPr>
          <t xml:space="preserve">
Er plant Elektro- und Telematikinstallationen für die Haustechnik in Gebäuden aller Art und auch einfache Netze der Energieversorgung.
Mehr Informationen im Lehrbuch 4.2.4
</t>
        </r>
      </text>
    </comment>
    <comment ref="J1" authorId="0" shapeId="0">
      <text>
        <r>
          <rPr>
            <sz val="8"/>
            <color indexed="81"/>
            <rFont val="Arial"/>
            <family val="2"/>
          </rPr>
          <t xml:space="preserve">Gemäss „Informationen zum NPK“:
</t>
        </r>
        <r>
          <rPr>
            <b/>
            <sz val="8"/>
            <color indexed="81"/>
            <rFont val="Arial"/>
            <family val="2"/>
          </rPr>
          <t xml:space="preserve">Ausbildung </t>
        </r>
        <r>
          <rPr>
            <sz val="8"/>
            <color indexed="81"/>
            <rFont val="Arial"/>
            <family val="2"/>
          </rPr>
          <t xml:space="preserve">
Mit Erfolg abgeschlossene Berufslehre als Montage-Elektriker, seit 2011 mit eidgenössischem Fähigkeits¬zeugnis EFZ. 
</t>
        </r>
        <r>
          <rPr>
            <b/>
            <sz val="8"/>
            <color indexed="81"/>
            <rFont val="Arial"/>
            <family val="2"/>
          </rPr>
          <t xml:space="preserve">Tätigkeit </t>
        </r>
        <r>
          <rPr>
            <sz val="8"/>
            <color indexed="81"/>
            <rFont val="Arial"/>
            <family val="2"/>
          </rPr>
          <t xml:space="preserve">
Vorwiegend manuelle Arbeiten, miterstellen einfacher elektrischer Installationen in Gebäuden aller Art, wie Kabeltrasse montieren, Installationskabel einziehen, gehören zu seinen Aufgaben.
Mehr Informationen im Lehrbuch 4.2.4
</t>
        </r>
      </text>
    </comment>
    <comment ref="K1" authorId="0" shapeId="0">
      <text>
        <r>
          <rPr>
            <sz val="8"/>
            <color indexed="81"/>
            <rFont val="Arial"/>
            <family val="2"/>
          </rPr>
          <t xml:space="preserve">Gemäss „Informationen zum NPK“:
</t>
        </r>
        <r>
          <rPr>
            <b/>
            <sz val="8"/>
            <color indexed="81"/>
            <rFont val="Arial"/>
            <family val="2"/>
          </rPr>
          <t xml:space="preserve">Ausbildung </t>
        </r>
        <r>
          <rPr>
            <sz val="8"/>
            <color indexed="81"/>
            <rFont val="Arial"/>
            <family val="2"/>
          </rPr>
          <t xml:space="preserve">
Mitarbeiter im Elektrogewerbe, jedoch ohne Berufsabschluss. 
</t>
        </r>
        <r>
          <rPr>
            <b/>
            <sz val="8"/>
            <color indexed="81"/>
            <rFont val="Arial"/>
            <family val="2"/>
          </rPr>
          <t xml:space="preserve">Tätigkeit </t>
        </r>
        <r>
          <rPr>
            <sz val="8"/>
            <color indexed="81"/>
            <rFont val="Arial"/>
            <family val="2"/>
          </rPr>
          <t xml:space="preserve">
Mithilfe bei der Erstellung von einfachen Elektroinstallationen unter Anleitung und Beaufsichtigung von ausgebildeten Elektrofachleuten.
Mehr Informationen im Lehrbuch 4.2.4
</t>
        </r>
      </text>
    </comment>
    <comment ref="L1" authorId="0" shapeId="0">
      <text>
        <r>
          <rPr>
            <sz val="8"/>
            <color indexed="81"/>
            <rFont val="Arial"/>
            <family val="2"/>
          </rPr>
          <t xml:space="preserve">Gemäss „Informationen zum NPK“:
</t>
        </r>
        <r>
          <rPr>
            <b/>
            <sz val="8"/>
            <color indexed="81"/>
            <rFont val="Arial"/>
            <family val="2"/>
          </rPr>
          <t>Ausbildung</t>
        </r>
        <r>
          <rPr>
            <sz val="8"/>
            <color indexed="81"/>
            <rFont val="Arial"/>
            <family val="2"/>
          </rPr>
          <t xml:space="preserve"> 
Ein Servicemonteur hat eine branchenbezogene Ausbildung (Elektromonteur/Elektroinstallateur EFZ) mit Erfolg abgeschlossen. Zusätzlich hat er sich weitergebildet und/oder Erfahrung in diesem Bereich gesammelt. 
</t>
        </r>
        <r>
          <rPr>
            <b/>
            <sz val="8"/>
            <color indexed="81"/>
            <rFont val="Arial"/>
            <family val="2"/>
          </rPr>
          <t>Tätigkeit</t>
        </r>
        <r>
          <rPr>
            <sz val="8"/>
            <color indexed="81"/>
            <rFont val="Arial"/>
            <family val="2"/>
          </rPr>
          <t xml:space="preserve"> 
Ausführen von Reparaturarbeiten sowie Serviceaufträgen bis zu kleineren Installationen. Beratung und Betreuung der Kundschaft. Bewirtschaftung des benötigten Materials. Selbstständige Terminplanung und akkurate Erfassung der Arbeitsrapporte und Ausmasse.
Mehr Informationen im Lehrbuch 4.2.4
</t>
        </r>
      </text>
    </comment>
    <comment ref="M1" authorId="0" shapeId="0">
      <text>
        <r>
          <rPr>
            <sz val="8"/>
            <color indexed="81"/>
            <rFont val="Arial"/>
            <family val="2"/>
          </rPr>
          <t xml:space="preserve">Gemäss „Informationen zum NPK“:
</t>
        </r>
        <r>
          <rPr>
            <b/>
            <sz val="8"/>
            <color indexed="81"/>
            <rFont val="Arial"/>
            <family val="2"/>
          </rPr>
          <t xml:space="preserve">Ausbildung </t>
        </r>
        <r>
          <rPr>
            <sz val="8"/>
            <color indexed="81"/>
            <rFont val="Arial"/>
            <family val="2"/>
          </rPr>
          <t xml:space="preserve">
In der Ausbildung stehende Elektrofachleute, mit den neuen Bezeichnungen: 
Elektroinstallateure EFZ, Telematiker EFZ, Gebäudeinformatiker EFZ, Elektroplaner EFZ, Montage-Elektriker EFZ. 
</t>
        </r>
        <r>
          <rPr>
            <b/>
            <sz val="8"/>
            <color indexed="81"/>
            <rFont val="Arial"/>
            <family val="2"/>
          </rPr>
          <t xml:space="preserve">Tätigkeit </t>
        </r>
        <r>
          <rPr>
            <sz val="8"/>
            <color indexed="81"/>
            <rFont val="Arial"/>
            <family val="2"/>
          </rPr>
          <t xml:space="preserve">
Ausführung von elektrischen Installationen oder Planungen unter Anleitung, Beaufsichtigung und Verant-wortung von ausgebildeten Elektrofachkräften.
Mehr Informationen im Lehrbuch 4.2.4
</t>
        </r>
        <r>
          <rPr>
            <b/>
            <sz val="8"/>
            <color indexed="81"/>
            <rFont val="Arial"/>
            <family val="2"/>
          </rPr>
          <t xml:space="preserve">
</t>
        </r>
      </text>
    </comment>
    <comment ref="N1" authorId="1" shapeId="0">
      <text>
        <r>
          <rPr>
            <sz val="9"/>
            <color indexed="81"/>
            <rFont val="Segoe UI"/>
            <family val="2"/>
          </rPr>
          <t xml:space="preserve">Gemäss „Informationen zum NPK“:
</t>
        </r>
        <r>
          <rPr>
            <b/>
            <sz val="9"/>
            <color indexed="81"/>
            <rFont val="Segoe UI"/>
            <family val="2"/>
          </rPr>
          <t xml:space="preserve">Ausbildung </t>
        </r>
        <r>
          <rPr>
            <sz val="9"/>
            <color indexed="81"/>
            <rFont val="Segoe UI"/>
            <family val="2"/>
          </rPr>
          <t xml:space="preserve">
In der Ausbildung stehende Elektrofachleute, mit den neuen Bezeichnungen: 
Elektroinstallateure EFZ, Telematiker EFZ, Gebäudeinformatiker EFZ, Elektroplaner EFZ, Montage-Elektriker EFZ. 
</t>
        </r>
        <r>
          <rPr>
            <b/>
            <sz val="9"/>
            <color indexed="81"/>
            <rFont val="Segoe UI"/>
            <family val="2"/>
          </rPr>
          <t xml:space="preserve">Tätigkeit </t>
        </r>
        <r>
          <rPr>
            <sz val="9"/>
            <color indexed="81"/>
            <rFont val="Segoe UI"/>
            <family val="2"/>
          </rPr>
          <t xml:space="preserve">
Ausführung von elektrischen Installationen oder Planungen unter Anleitung, Beaufsichtigung und Verant-wortung von ausgebildeten Elektrofachkräften.
Mehr Informationen im Lehrbuch 4.2.4
</t>
        </r>
        <r>
          <rPr>
            <b/>
            <sz val="9"/>
            <color indexed="81"/>
            <rFont val="Segoe UI"/>
            <family val="2"/>
          </rPr>
          <t xml:space="preserve">
</t>
        </r>
      </text>
    </comment>
    <comment ref="O1" authorId="0" shapeId="0">
      <text>
        <r>
          <rPr>
            <sz val="8"/>
            <color indexed="81"/>
            <rFont val="Arial"/>
            <family val="2"/>
          </rPr>
          <t xml:space="preserve">Gemäss „Informationen zum NPK“:
</t>
        </r>
        <r>
          <rPr>
            <b/>
            <sz val="8"/>
            <color indexed="81"/>
            <rFont val="Arial"/>
            <family val="2"/>
          </rPr>
          <t>Ausbildung</t>
        </r>
        <r>
          <rPr>
            <sz val="8"/>
            <color indexed="81"/>
            <rFont val="Arial"/>
            <family val="2"/>
          </rPr>
          <t xml:space="preserve"> 
In der Ausbildung stehende Elektrofachleute, mit den neuen Bezeichnungen: 
Elektroinstallateure EFZ, Telematiker EFZ, Gebäudeinformatiker EFZ, Elektroplaner EFZ, Montage-Elektriker EFZ. 
</t>
        </r>
        <r>
          <rPr>
            <b/>
            <sz val="8"/>
            <color indexed="81"/>
            <rFont val="Arial"/>
            <family val="2"/>
          </rPr>
          <t xml:space="preserve">Tätigkeit </t>
        </r>
        <r>
          <rPr>
            <sz val="8"/>
            <color indexed="81"/>
            <rFont val="Arial"/>
            <family val="2"/>
          </rPr>
          <t xml:space="preserve">
Ausführung von elektrischen Installationen oder Planungen unter Anleitung, Beaufsichtigung und Verant-wortung von ausgebildeten Elektrofachkräften.
Mehr Informationen im Lehrbuch 4.2.4
</t>
        </r>
        <r>
          <rPr>
            <b/>
            <sz val="8"/>
            <color indexed="81"/>
            <rFont val="Arial"/>
            <family val="2"/>
          </rPr>
          <t xml:space="preserve">
</t>
        </r>
      </text>
    </comment>
    <comment ref="P1" authorId="0" shapeId="0">
      <text>
        <r>
          <rPr>
            <sz val="8"/>
            <color indexed="81"/>
            <rFont val="Arial"/>
            <family val="2"/>
          </rPr>
          <t xml:space="preserve">Gemäss „Informationen zum NPK“:
</t>
        </r>
        <r>
          <rPr>
            <b/>
            <sz val="8"/>
            <color indexed="81"/>
            <rFont val="Arial"/>
            <family val="2"/>
          </rPr>
          <t xml:space="preserve">Ausbildung </t>
        </r>
        <r>
          <rPr>
            <sz val="8"/>
            <color indexed="81"/>
            <rFont val="Arial"/>
            <family val="2"/>
          </rPr>
          <t xml:space="preserve">
In der Ausbildung stehende Elektrofachleute, mit den neuen Bezeichnungen: 
Elektroinstallateure EFZ, Telematiker EFZ, Gebäudeinformatiker EFZ, Elektroplaner EFZ, Montage-Elektriker EFZ. 
</t>
        </r>
        <r>
          <rPr>
            <b/>
            <sz val="8"/>
            <color indexed="81"/>
            <rFont val="Arial"/>
            <family val="2"/>
          </rPr>
          <t xml:space="preserve">Tätigkeit </t>
        </r>
        <r>
          <rPr>
            <sz val="8"/>
            <color indexed="81"/>
            <rFont val="Arial"/>
            <family val="2"/>
          </rPr>
          <t xml:space="preserve">
Ausführung von elektrischen Installationen oder Planungen unter Anleitung, Beaufsichtigung und Verant-wortung von ausgebildeten Elektrofachkräften.
Mehr Informationen im Lehrbuch 4.2.4
</t>
        </r>
      </text>
    </comment>
    <comment ref="A5" authorId="0" shapeId="0">
      <text>
        <r>
          <rPr>
            <b/>
            <sz val="8"/>
            <color indexed="81"/>
            <rFont val="Arial"/>
            <family val="2"/>
          </rPr>
          <t xml:space="preserve">Monatslohn
</t>
        </r>
        <r>
          <rPr>
            <sz val="8"/>
            <color indexed="81"/>
            <rFont val="Arial"/>
            <family val="2"/>
          </rPr>
          <t xml:space="preserve">Der Monatslohn wird exklusive Jahresendzulage (13. Monatslohn), exklusive Gratifikation und exklusive Kinderzulage eingegeben. 
</t>
        </r>
      </text>
    </comment>
    <comment ref="A19" authorId="0" shapeId="0">
      <text>
        <r>
          <rPr>
            <b/>
            <sz val="8"/>
            <color indexed="81"/>
            <rFont val="Arial"/>
            <family val="2"/>
          </rPr>
          <t xml:space="preserve">Jahres-Soll-Stunden gemäss PLK
</t>
        </r>
        <r>
          <rPr>
            <sz val="8"/>
            <color indexed="81"/>
            <rFont val="Arial"/>
            <family val="2"/>
          </rPr>
          <t xml:space="preserve">In das grün hinterlegte Feld wird die Jahresbruttoarbeitszeit gemäss Art.
20.1 des Gesamtarbeitsvertrages (GAV) eingetragen.
</t>
        </r>
        <r>
          <rPr>
            <b/>
            <sz val="8"/>
            <color indexed="81"/>
            <rFont val="Arial"/>
            <family val="2"/>
          </rPr>
          <t>Berechnung Durchschnittslohn pro Kategorie:</t>
        </r>
        <r>
          <rPr>
            <sz val="8"/>
            <color indexed="81"/>
            <rFont val="Arial"/>
            <family val="2"/>
          </rPr>
          <t xml:space="preserve">
(Total Monatslöhne x 12 / Total Mitarbeiter) / Jahresbruttoarbeitszeit</t>
        </r>
      </text>
    </comment>
  </commentList>
</comments>
</file>

<file path=xl/comments2.xml><?xml version="1.0" encoding="utf-8"?>
<comments xmlns="http://schemas.openxmlformats.org/spreadsheetml/2006/main">
  <authors>
    <author>Bruchez Jean-Paul</author>
    <author>Hans-Peter Schweizer</author>
  </authors>
  <commentList>
    <comment ref="F1" authorId="0" shapeId="0">
      <text>
        <r>
          <rPr>
            <b/>
            <sz val="9"/>
            <color indexed="81"/>
            <rFont val="Segoe UI"/>
            <family val="2"/>
          </rPr>
          <t>Installationsmaterial für mittlere und grössere Aufträge.</t>
        </r>
        <r>
          <rPr>
            <sz val="9"/>
            <color indexed="81"/>
            <rFont val="Segoe UI"/>
            <family val="2"/>
          </rPr>
          <t xml:space="preserve">
Das Auftrags-/Baustellenmaterial wird in der Regel auf der Baustelle angeliefert, manchmal aber auch im Unternehmen und zwar im Transitmodus (via Kommissionierung), da es bereits für den Bestimmungsort identifiziert und verpackt ist.
</t>
        </r>
      </text>
    </comment>
    <comment ref="G1" authorId="0" shapeId="0">
      <text>
        <r>
          <rPr>
            <b/>
            <sz val="9"/>
            <color indexed="81"/>
            <rFont val="Segoe UI"/>
            <family val="2"/>
          </rPr>
          <t>Installationsmaterial für Kleinaufträge und Servicearbeiten.</t>
        </r>
        <r>
          <rPr>
            <sz val="9"/>
            <color indexed="81"/>
            <rFont val="Segoe UI"/>
            <family val="2"/>
          </rPr>
          <t xml:space="preserve">
Das Lagermaterial steht in der Regel beim Unternehmer im Lager oder in den Service-Wagen (via Eigenlagerung) für Gelegenheitsarbeiten bereit.
</t>
        </r>
      </text>
    </comment>
    <comment ref="A3" authorId="1" shapeId="0">
      <text>
        <r>
          <rPr>
            <b/>
            <sz val="8"/>
            <color indexed="81"/>
            <rFont val="Arial"/>
            <family val="2"/>
          </rPr>
          <t xml:space="preserve">Lehrbuch 4.1.3
</t>
        </r>
        <r>
          <rPr>
            <sz val="8"/>
            <color indexed="81"/>
            <rFont val="Arial"/>
            <family val="2"/>
          </rPr>
          <t xml:space="preserve">Zusätzlich zum Einkaufspreis fallen in jedem Betrieb Gemeinkosten an. Die Lagerhaltung verursacht erhebliche Arbeits- und Kostenaufwand. z.B.:
- Bestellung des Material
- Gemeinkostenlöhne Lager
- Versicherung
- Abschreibungen
- übrige Lagerkosten
- Zinsen
</t>
        </r>
        <r>
          <rPr>
            <b/>
            <sz val="8"/>
            <color indexed="81"/>
            <rFont val="Arial"/>
            <family val="2"/>
          </rPr>
          <t xml:space="preserve">
Branchen-Kennzahlen unter Kalkulationselemente</t>
        </r>
      </text>
    </comment>
    <comment ref="A4" authorId="1" shapeId="0">
      <text>
        <r>
          <rPr>
            <b/>
            <sz val="8"/>
            <color indexed="81"/>
            <rFont val="Arial"/>
            <family val="2"/>
          </rPr>
          <t>Lehrbuch 4.1.3
A</t>
        </r>
        <r>
          <rPr>
            <sz val="8"/>
            <color indexed="81"/>
            <rFont val="Arial"/>
            <family val="2"/>
          </rPr>
          <t xml:space="preserve">uf die Baustelle geliefertes Material verursacht geringere prozentuale Zuschläge.
 </t>
        </r>
        <r>
          <rPr>
            <b/>
            <sz val="8"/>
            <color indexed="81"/>
            <rFont val="Arial"/>
            <family val="2"/>
          </rPr>
          <t xml:space="preserve">
Branchen-Kennzahlen unter Kalkulationselemente
</t>
        </r>
      </text>
    </comment>
    <comment ref="A6" authorId="1" shapeId="0">
      <text>
        <r>
          <rPr>
            <b/>
            <sz val="8"/>
            <color indexed="81"/>
            <rFont val="Arial"/>
            <family val="2"/>
          </rPr>
          <t xml:space="preserve">Lehrbuch 4.1.4
</t>
        </r>
        <r>
          <rPr>
            <sz val="8"/>
            <color indexed="81"/>
            <rFont val="Arial"/>
            <family val="2"/>
          </rPr>
          <t>Verwaltungs- und Vertriebskosten VVGK sind allgemeine Kosten, die sich nicht direkt einem Auftrag zuordnen lassen.</t>
        </r>
        <r>
          <rPr>
            <b/>
            <sz val="8"/>
            <color indexed="81"/>
            <rFont val="Arial"/>
            <family val="2"/>
          </rPr>
          <t xml:space="preserve">
</t>
        </r>
        <r>
          <rPr>
            <sz val="8"/>
            <color indexed="81"/>
            <rFont val="Arial"/>
            <family val="2"/>
          </rPr>
          <t xml:space="preserve">Sie entstehen in der Administration des Betriebes.
</t>
        </r>
        <r>
          <rPr>
            <b/>
            <sz val="8"/>
            <color indexed="81"/>
            <rFont val="Arial"/>
            <family val="2"/>
          </rPr>
          <t>Branchen-Kennzahlen unter Kalkulationselemente</t>
        </r>
      </text>
    </comment>
    <comment ref="A8" authorId="1" shapeId="0">
      <text>
        <r>
          <rPr>
            <b/>
            <sz val="8"/>
            <color indexed="81"/>
            <rFont val="Arial"/>
            <family val="2"/>
          </rPr>
          <t xml:space="preserve">Lehrbuch 4.1.5
</t>
        </r>
        <r>
          <rPr>
            <sz val="8"/>
            <color indexed="81"/>
            <rFont val="Arial"/>
            <family val="2"/>
          </rPr>
          <t>Ein florierender Betrieb erzielt Gewinn. Auch die vorhandenen Risiken gilt es zu berücksichtigen</t>
        </r>
        <r>
          <rPr>
            <b/>
            <sz val="8"/>
            <color indexed="81"/>
            <rFont val="Arial"/>
            <family val="2"/>
          </rPr>
          <t xml:space="preserve">. </t>
        </r>
        <r>
          <rPr>
            <sz val="8"/>
            <color indexed="81"/>
            <rFont val="Arial"/>
            <family val="2"/>
          </rPr>
          <t xml:space="preserve">
</t>
        </r>
        <r>
          <rPr>
            <b/>
            <sz val="8"/>
            <color indexed="81"/>
            <rFont val="Arial"/>
            <family val="2"/>
          </rPr>
          <t>Branchen-Kennzahlen unter Kalkulationselemente</t>
        </r>
      </text>
    </comment>
    <comment ref="B14" authorId="1" shapeId="0">
      <text>
        <r>
          <rPr>
            <b/>
            <sz val="8"/>
            <color indexed="81"/>
            <rFont val="Arial"/>
            <family val="2"/>
          </rPr>
          <t>Mischfaktor 1</t>
        </r>
        <r>
          <rPr>
            <sz val="8"/>
            <color indexed="81"/>
            <rFont val="Arial"/>
            <family val="2"/>
          </rPr>
          <t xml:space="preserve">
Hoher Anteil Kommissionierung, geringer Anteil Eigenlagerung.
</t>
        </r>
        <r>
          <rPr>
            <b/>
            <sz val="8"/>
            <color indexed="81"/>
            <rFont val="Arial"/>
            <family val="2"/>
          </rPr>
          <t>Lehrbuch 4.1.6
Branchen-Kennzahlen unter Kalkulationselemente</t>
        </r>
        <r>
          <rPr>
            <sz val="8"/>
            <color indexed="81"/>
            <rFont val="Arial"/>
            <family val="2"/>
          </rPr>
          <t xml:space="preserve">
</t>
        </r>
      </text>
    </comment>
    <comment ref="B17" authorId="1" shapeId="0">
      <text>
        <r>
          <rPr>
            <b/>
            <sz val="8"/>
            <color indexed="81"/>
            <rFont val="Arial"/>
            <family val="2"/>
          </rPr>
          <t>Mischfaktor 2</t>
        </r>
        <r>
          <rPr>
            <sz val="8"/>
            <color indexed="81"/>
            <rFont val="Arial"/>
            <family val="2"/>
          </rPr>
          <t xml:space="preserve">
Hoher Anteil Eigenlagerung, 
geringer Anteil Kommissionierung.
</t>
        </r>
        <r>
          <rPr>
            <b/>
            <sz val="8"/>
            <color indexed="81"/>
            <rFont val="Arial"/>
            <family val="2"/>
          </rPr>
          <t xml:space="preserve">
Lehrbuch 4.1.6
Branchen-Kennzahlen unter Kalkulationselemente</t>
        </r>
        <r>
          <rPr>
            <sz val="8"/>
            <color indexed="81"/>
            <rFont val="Arial"/>
            <family val="2"/>
          </rPr>
          <t xml:space="preserve">
</t>
        </r>
      </text>
    </comment>
  </commentList>
</comments>
</file>

<file path=xl/comments3.xml><?xml version="1.0" encoding="utf-8"?>
<comments xmlns="http://schemas.openxmlformats.org/spreadsheetml/2006/main">
  <authors>
    <author>Hans-Peter Schweizer</author>
  </authors>
  <commentList>
    <comment ref="A1" authorId="0" shapeId="0">
      <text>
        <r>
          <rPr>
            <b/>
            <sz val="8"/>
            <color indexed="81"/>
            <rFont val="Arial"/>
            <family val="2"/>
          </rPr>
          <t xml:space="preserve">Anleitung zum Ausfüllen der "Sollerlös Berechnung":
Durchschnitt aus Lohnbuchhaltung:
</t>
        </r>
        <r>
          <rPr>
            <sz val="8"/>
            <color indexed="81"/>
            <rFont val="Arial"/>
            <family val="2"/>
          </rPr>
          <t>Hier werden die Werte der "Tabelle zur Berechnung des Durchschnittlohns
je Stunde" automatisch übertragen. Wenn Angaben zu den Monatslöhnen
fehlen, können hier die Durchschnittslöhne direkt eingegeben werden.</t>
        </r>
        <r>
          <rPr>
            <b/>
            <sz val="8"/>
            <color indexed="81"/>
            <rFont val="Arial"/>
            <family val="2"/>
          </rPr>
          <t xml:space="preserve">
</t>
        </r>
        <r>
          <rPr>
            <sz val="8"/>
            <color indexed="81"/>
            <rFont val="Arial"/>
            <family val="2"/>
          </rPr>
          <t xml:space="preserve">Herkunft: </t>
        </r>
        <r>
          <rPr>
            <b/>
            <sz val="8"/>
            <color indexed="81"/>
            <rFont val="Arial"/>
            <family val="2"/>
          </rPr>
          <t>betriebseigene Lohnbuchhaltung</t>
        </r>
        <r>
          <rPr>
            <sz val="8"/>
            <color indexed="81"/>
            <rFont val="Arial"/>
            <family val="2"/>
          </rPr>
          <t xml:space="preserve">
</t>
        </r>
        <r>
          <rPr>
            <b/>
            <sz val="8"/>
            <color indexed="81"/>
            <rFont val="Arial"/>
            <family val="2"/>
          </rPr>
          <t xml:space="preserve">
Zuschlagssätze:
</t>
        </r>
        <r>
          <rPr>
            <sz val="8"/>
            <color indexed="81"/>
            <rFont val="Arial"/>
            <family val="2"/>
          </rPr>
          <t xml:space="preserve">In die grün hinterlegten Felder werden die Zuschläge für die Personalzusatzkosten, ügrige Gemeinkosten, Personalzusatzkosten, VVGK, Sonderkosten und R+G eingegeben. 
Herkunft: </t>
        </r>
        <r>
          <rPr>
            <b/>
            <sz val="8"/>
            <color indexed="81"/>
            <rFont val="Arial"/>
            <family val="2"/>
          </rPr>
          <t xml:space="preserve">Ihre Buchhaltung, eventuell Werte aus den Branchen-Kennzahlen
Sollerlös vor MWST:
</t>
        </r>
        <r>
          <rPr>
            <sz val="8"/>
            <color indexed="81"/>
            <rFont val="Arial"/>
            <family val="2"/>
          </rPr>
          <t xml:space="preserve">Sollerlös je Installationsstunde pro Mitarbeiterkategorie </t>
        </r>
        <r>
          <rPr>
            <b/>
            <sz val="8"/>
            <color indexed="81"/>
            <rFont val="Arial"/>
            <family val="2"/>
          </rPr>
          <t xml:space="preserve">
Mehr Informationen im Lehrbuch, unter 6.5.3</t>
        </r>
      </text>
    </comment>
    <comment ref="B1" authorId="0" shapeId="0">
      <text>
        <r>
          <rPr>
            <b/>
            <sz val="8"/>
            <color indexed="81"/>
            <rFont val="Arial"/>
            <family val="2"/>
          </rPr>
          <t xml:space="preserve">Lehrbuch, unter 4.2
</t>
        </r>
        <r>
          <rPr>
            <sz val="8"/>
            <color indexed="81"/>
            <rFont val="Arial"/>
            <family val="2"/>
          </rPr>
          <t>4.2.6  Personalzusatzkosten</t>
        </r>
        <r>
          <rPr>
            <b/>
            <sz val="8"/>
            <color indexed="81"/>
            <rFont val="Arial"/>
            <family val="2"/>
          </rPr>
          <t xml:space="preserve">
</t>
        </r>
        <r>
          <rPr>
            <sz val="8"/>
            <color indexed="81"/>
            <rFont val="Arial"/>
            <family val="2"/>
          </rPr>
          <t>4.2.7  übrige Gemeinkosten
4.2.8  Verwaltungs- und 
          Vertriebsgemeinkosten (VVGK)
4.2.9  Sonderkosten
4.2.10 Risiko- und Gewinn</t>
        </r>
        <r>
          <rPr>
            <b/>
            <sz val="8"/>
            <color indexed="81"/>
            <rFont val="Arial"/>
            <family val="2"/>
          </rPr>
          <t xml:space="preserve">
</t>
        </r>
        <r>
          <rPr>
            <sz val="8"/>
            <color indexed="81"/>
            <rFont val="Arial"/>
            <family val="2"/>
          </rPr>
          <t xml:space="preserve">
</t>
        </r>
      </text>
    </comment>
    <comment ref="A2" authorId="0" shapeId="0">
      <text>
        <r>
          <rPr>
            <b/>
            <sz val="8"/>
            <color indexed="81"/>
            <rFont val="Arial"/>
            <family val="2"/>
          </rPr>
          <t>Lehrbuch, unter 4.2.5</t>
        </r>
        <r>
          <rPr>
            <sz val="8"/>
            <color indexed="81"/>
            <rFont val="Arial"/>
            <family val="2"/>
          </rPr>
          <t xml:space="preserve">
Als durchschnittlich bezahlte Stundenlöhne gelten die AHV-pflichtigen Bruttolöhne (exkl. Jahresendzulage, Gratifikationen). 
</t>
        </r>
      </text>
    </comment>
    <comment ref="A3" authorId="0" shapeId="0">
      <text>
        <r>
          <rPr>
            <b/>
            <sz val="8"/>
            <color indexed="81"/>
            <rFont val="Arial"/>
            <family val="2"/>
          </rPr>
          <t>Lehrbuch, unter 4.2.6</t>
        </r>
        <r>
          <rPr>
            <sz val="8"/>
            <color indexed="81"/>
            <rFont val="Arial"/>
            <family val="2"/>
          </rPr>
          <t xml:space="preserve">
Jeder Mitarbeiter verbringt einen 
Teil der durchschnittlichen 
Jahresbruttoarbeitszeit als Absenz wie z.B. Ferien, Freitage usw. 
- Militärdienst/Zivildienst/Zivilschutz
- Sozialleistungen AHV,ALV etc.
- Weiterbildung (bis 3 Tage GAV)
</t>
        </r>
        <r>
          <rPr>
            <b/>
            <sz val="8"/>
            <color indexed="81"/>
            <rFont val="Arial"/>
            <family val="2"/>
          </rPr>
          <t>Branchen-Kennzahlen unter
Kalkulationselemente</t>
        </r>
        <r>
          <rPr>
            <sz val="8"/>
            <color indexed="81"/>
            <rFont val="Arial"/>
            <family val="2"/>
          </rPr>
          <t xml:space="preserve">
</t>
        </r>
      </text>
    </comment>
    <comment ref="A4" authorId="0" shapeId="0">
      <text>
        <r>
          <rPr>
            <b/>
            <sz val="8"/>
            <color indexed="81"/>
            <rFont val="Arial"/>
            <family val="2"/>
          </rPr>
          <t xml:space="preserve">Lehrbuch, unter 4.2.7
</t>
        </r>
        <r>
          <rPr>
            <sz val="8"/>
            <color indexed="81"/>
            <rFont val="Arial"/>
            <family val="2"/>
          </rPr>
          <t xml:space="preserve">Zu den durchschnittlichen Löhnen der Mitarbeiter werden noch weitere Gemeinkosten zugerechnet. 
z.B. 
- Kurskosten und Spesen für interne
  und externe Aus- und Weiterbildung
- Informatikkosten für TB- und
  Telematik-Mitarbeiter.
</t>
        </r>
        <r>
          <rPr>
            <b/>
            <sz val="8"/>
            <color indexed="81"/>
            <rFont val="Arial"/>
            <family val="2"/>
          </rPr>
          <t xml:space="preserve">Für lernende Telematiker </t>
        </r>
        <r>
          <rPr>
            <sz val="8"/>
            <color indexed="81"/>
            <rFont val="Arial"/>
            <family val="2"/>
          </rPr>
          <t xml:space="preserve">sind allenfalls höhere Gemeinkosten einzusetzen.
</t>
        </r>
        <r>
          <rPr>
            <b/>
            <sz val="8"/>
            <color indexed="81"/>
            <rFont val="Arial"/>
            <family val="2"/>
          </rPr>
          <t>Branchen-Kennzahlen unter
Kalkulationselemente</t>
        </r>
      </text>
    </comment>
    <comment ref="A6" authorId="0" shapeId="0">
      <text>
        <r>
          <rPr>
            <b/>
            <sz val="8"/>
            <color indexed="81"/>
            <rFont val="Arial"/>
            <family val="2"/>
          </rPr>
          <t>Lehrbuch, unter 4.2.8</t>
        </r>
        <r>
          <rPr>
            <sz val="8"/>
            <color indexed="81"/>
            <rFont val="Arial"/>
            <family val="2"/>
          </rPr>
          <t xml:space="preserve">
Die Administration eines Betriebes verursacht allgemeine Kosten. Diese werden neben den Materialkosten vor allem auf den Löhnen zugeschlagen.
-Löhne der kaufm. Mitarbeiter
-Kosten für erfolglose Offerten
</t>
        </r>
        <r>
          <rPr>
            <b/>
            <sz val="8"/>
            <color indexed="81"/>
            <rFont val="Arial"/>
            <family val="2"/>
          </rPr>
          <t>Branchen-Kennzahlen unter
Kalkulationselemente</t>
        </r>
      </text>
    </comment>
    <comment ref="A7" authorId="0" shapeId="0">
      <text>
        <r>
          <rPr>
            <b/>
            <sz val="8"/>
            <color indexed="81"/>
            <rFont val="Arial"/>
            <family val="2"/>
          </rPr>
          <t>Lehrbuch, unter 4.2.9</t>
        </r>
        <r>
          <rPr>
            <sz val="8"/>
            <color indexed="81"/>
            <rFont val="Arial"/>
            <family val="2"/>
          </rPr>
          <t xml:space="preserve">
Im Preis der Leistungspositionen sind die nachstehenden Sonderkosten enthalten. Bei Regiearbeiten werden sie offen auf der Rechnung ausgewiesen.
- direkt zuweisbare Mitarbeiterspesen
- direkt zuweisbare Transportkosten
</t>
        </r>
        <r>
          <rPr>
            <b/>
            <sz val="8"/>
            <color indexed="81"/>
            <rFont val="Arial"/>
            <family val="2"/>
          </rPr>
          <t>Branchen-Kennzahlen unter
Kalkulationselemente</t>
        </r>
      </text>
    </comment>
    <comment ref="A9" authorId="0" shapeId="0">
      <text>
        <r>
          <rPr>
            <b/>
            <sz val="8"/>
            <color indexed="81"/>
            <rFont val="Arial"/>
            <family val="2"/>
          </rPr>
          <t>Lehrbuch, unter 4.2.10</t>
        </r>
        <r>
          <rPr>
            <sz val="8"/>
            <color indexed="81"/>
            <rFont val="Arial"/>
            <family val="2"/>
          </rPr>
          <t xml:space="preserve">
Ein florierendes Unternehmen erarbeitet einen Gewinn. Auch die vorhandenen Risiken gilt es zu berücksichtigen.
- z.B. zu günstig berechnete   
   Angebote
- Ausführung von Garantiearbeiten</t>
        </r>
        <r>
          <rPr>
            <sz val="8"/>
            <color indexed="12"/>
            <rFont val="Arial"/>
            <family val="2"/>
          </rPr>
          <t xml:space="preserve">
</t>
        </r>
        <r>
          <rPr>
            <sz val="8"/>
            <color indexed="81"/>
            <rFont val="Arial"/>
            <family val="2"/>
          </rPr>
          <t xml:space="preserve">
</t>
        </r>
        <r>
          <rPr>
            <b/>
            <sz val="8"/>
            <color indexed="81"/>
            <rFont val="Arial"/>
            <family val="2"/>
          </rPr>
          <t>Branchen-Kennzahlen unter
Kalkulationselemente</t>
        </r>
      </text>
    </comment>
    <comment ref="A10" authorId="0" shapeId="0">
      <text>
        <r>
          <rPr>
            <b/>
            <sz val="8"/>
            <color indexed="81"/>
            <rFont val="Arial"/>
            <family val="2"/>
          </rPr>
          <t>Sollerlös vor MWST</t>
        </r>
        <r>
          <rPr>
            <sz val="8"/>
            <color indexed="81"/>
            <rFont val="Arial"/>
            <family val="2"/>
          </rPr>
          <t xml:space="preserve">
Dieser Wert dient als Basis zur Berechnung der "Sollerlös-Mischsätze" der Installationsarten.
- Die Technische Bearbeitung wird in  
  Abhängigkeit der Installationsart und 
  der notwendigen Installationszeit
  zugerechnet.
</t>
        </r>
        <r>
          <rPr>
            <b/>
            <sz val="8"/>
            <color indexed="81"/>
            <rFont val="Arial"/>
            <family val="2"/>
          </rPr>
          <t>Branchen-Kennzahlen unter
Kalkulationselemente</t>
        </r>
      </text>
    </comment>
  </commentList>
</comments>
</file>

<file path=xl/comments4.xml><?xml version="1.0" encoding="utf-8"?>
<comments xmlns="http://schemas.openxmlformats.org/spreadsheetml/2006/main">
  <authors>
    <author>Hans-Peter Schweizer</author>
  </authors>
  <commentList>
    <comment ref="A1" authorId="0" shapeId="0">
      <text>
        <r>
          <rPr>
            <b/>
            <sz val="8"/>
            <color indexed="81"/>
            <rFont val="Arial"/>
            <family val="2"/>
          </rPr>
          <t>Anleitung zum Ausfüllen der "Montage-Mitarbeiter und Mischsatz":</t>
        </r>
        <r>
          <rPr>
            <sz val="8"/>
            <color indexed="81"/>
            <rFont val="Arial"/>
            <family val="2"/>
          </rPr>
          <t xml:space="preserve">
</t>
        </r>
        <r>
          <rPr>
            <b/>
            <sz val="8"/>
            <color indexed="81"/>
            <rFont val="Arial"/>
            <family val="2"/>
          </rPr>
          <t xml:space="preserve">Anzahl Mitarbeiter
</t>
        </r>
        <r>
          <rPr>
            <sz val="8"/>
            <color indexed="81"/>
            <rFont val="Arial"/>
            <family val="2"/>
          </rPr>
          <t>Die Mitarbeiter des Installationsbereich werden entsprechend ihrer Ausbildung bzw. der ausgeübten Tätigkeit in die richtige Gruppe eingegeben.</t>
        </r>
        <r>
          <rPr>
            <b/>
            <sz val="8"/>
            <color indexed="81"/>
            <rFont val="Arial"/>
            <family val="2"/>
          </rPr>
          <t xml:space="preserve"> 
</t>
        </r>
        <r>
          <rPr>
            <sz val="8"/>
            <color indexed="81"/>
            <rFont val="Arial"/>
            <family val="2"/>
          </rPr>
          <t xml:space="preserve">
In die grün hinterlegten Feldern werden die Montage-Mitarbeiter des Installationsbereichs eingegeben (arbeitet z.B. der Unternehmer, Elektro-Projektleiter, Elektro-Sicherheitsberater oder Servicemonteur zu 50% als Spezialist, so wird er mit 0.5 beim Spezialist dazugerechnet). 
</t>
        </r>
        <r>
          <rPr>
            <b/>
            <sz val="8"/>
            <color indexed="81"/>
            <rFont val="Arial"/>
            <family val="2"/>
          </rPr>
          <t>Präsenz-/Leistungsfaktor</t>
        </r>
        <r>
          <rPr>
            <sz val="8"/>
            <color indexed="81"/>
            <rFont val="Arial"/>
            <family val="2"/>
          </rPr>
          <t xml:space="preserve">
Die Mitarbeiter können mit einem Präsenz-/Leistungsfaktor eingesetzt werden, um eine allenfalls geringere Präsenz-/Leistungsfähigkeit zu berücksichtigen. Sie richtet sich nach der jeweiligen Situation.
</t>
        </r>
        <r>
          <rPr>
            <b/>
            <sz val="8"/>
            <color indexed="81"/>
            <rFont val="Arial"/>
            <family val="2"/>
          </rPr>
          <t>Mehr Informatione im Lehrbuch, unter 6.5.3</t>
        </r>
      </text>
    </comment>
    <comment ref="B1" authorId="0" shapeId="0">
      <text>
        <r>
          <rPr>
            <b/>
            <sz val="8"/>
            <color indexed="81"/>
            <rFont val="Arial"/>
            <family val="2"/>
          </rPr>
          <t xml:space="preserve">Freie Eingabe:
</t>
        </r>
        <r>
          <rPr>
            <sz val="8"/>
            <color indexed="81"/>
            <rFont val="Arial"/>
            <family val="2"/>
          </rPr>
          <t>Diese Mitarbeiter erfasst der EIT.swiss nicht für die Ausführung von Montagearbeiten.
Führen Elektro-Projektleiter in ihrem Betrieb Montagearbeiten aus, sind die Anteile ebenfals einzugeben.
(Die grün hinterlegten Felder lassen die Eingabe zu)</t>
        </r>
      </text>
    </comment>
    <comment ref="C1" authorId="0" shapeId="0">
      <text>
        <r>
          <rPr>
            <b/>
            <sz val="8"/>
            <color indexed="81"/>
            <rFont val="Arial"/>
            <family val="2"/>
          </rPr>
          <t xml:space="preserve">Freie Eingabe:
</t>
        </r>
        <r>
          <rPr>
            <sz val="8"/>
            <color indexed="81"/>
            <rFont val="Arial"/>
            <family val="2"/>
          </rPr>
          <t>Diese Mitarbeiter erfasst der EIT.swiss nicht für die Ausführung von Montagearbeiten.
Führen Elektro-Sicherheitsberater in ihrem Betrieb Montagearbeiten aus, sind die Anteile ebenfals einzugeben.
(Die grün hinterlegten Felder lassen die Eingabe zu)</t>
        </r>
      </text>
    </comment>
    <comment ref="H1" authorId="0" shapeId="0">
      <text>
        <r>
          <rPr>
            <b/>
            <sz val="8"/>
            <color indexed="81"/>
            <rFont val="Arial"/>
            <family val="2"/>
          </rPr>
          <t xml:space="preserve">Freie Eingabe:
</t>
        </r>
        <r>
          <rPr>
            <sz val="8"/>
            <color indexed="81"/>
            <rFont val="Arial"/>
            <family val="2"/>
          </rPr>
          <t>Diese Mitarbeiter erfasst der EIT.swiss nicht für die Ausführung von Montagearbeiten.
Führen Elektroplaner (EFZ) in ihrem Betrieb Montagearbeiten aus, sind die Anteile ebenfals einzugeben.
(Die grün hinterlegten Felder lassen die Eingabe zu</t>
        </r>
        <r>
          <rPr>
            <b/>
            <sz val="8"/>
            <color indexed="81"/>
            <rFont val="Arial"/>
            <family val="2"/>
          </rPr>
          <t>)</t>
        </r>
      </text>
    </comment>
    <comment ref="K1" authorId="0" shapeId="0">
      <text>
        <r>
          <rPr>
            <b/>
            <sz val="8"/>
            <color indexed="81"/>
            <rFont val="Tahoma"/>
            <family val="2"/>
          </rPr>
          <t xml:space="preserve">Freie Eingabe:
</t>
        </r>
        <r>
          <rPr>
            <sz val="8"/>
            <color indexed="81"/>
            <rFont val="Tahoma"/>
            <family val="2"/>
          </rPr>
          <t>Diese Mitarbeiter erfasst der EIT.swiss nicht für die Ausführung von Montagearbeiten.
Führen Servicemonteure in ihrem Betrieb Montagearbeiten aus, sind die Anteile ebenfals einzugeben.
(Die grün hinterlegten Felder lassen die Eingabe zu)</t>
        </r>
      </text>
    </comment>
    <comment ref="A2" authorId="0" shapeId="0">
      <text>
        <r>
          <rPr>
            <b/>
            <sz val="8"/>
            <color indexed="81"/>
            <rFont val="Arial"/>
            <family val="2"/>
          </rPr>
          <t>Anzahl Mitarbeiter</t>
        </r>
        <r>
          <rPr>
            <sz val="8"/>
            <color indexed="81"/>
            <rFont val="Arial"/>
            <family val="2"/>
          </rPr>
          <t xml:space="preserve">
In die grün hinterlegten Feldern wird der in der Montage tätige Personal-bestand eingegeben. 
</t>
        </r>
        <r>
          <rPr>
            <b/>
            <sz val="8"/>
            <color indexed="81"/>
            <rFont val="Arial"/>
            <family val="2"/>
          </rPr>
          <t xml:space="preserve">
Mehr Informationen im Lehrbuch, unter 6.5.3</t>
        </r>
      </text>
    </comment>
    <comment ref="A4" authorId="0" shapeId="0">
      <text>
        <r>
          <rPr>
            <b/>
            <sz val="8"/>
            <color indexed="81"/>
            <rFont val="Arial"/>
            <family val="2"/>
          </rPr>
          <t>Anleitung zum Ausfüllen der "Verteilung Mitarbeiterkategorie":</t>
        </r>
        <r>
          <rPr>
            <sz val="8"/>
            <color indexed="81"/>
            <rFont val="Arial"/>
            <family val="2"/>
          </rPr>
          <t xml:space="preserve">
</t>
        </r>
        <r>
          <rPr>
            <b/>
            <sz val="8"/>
            <color indexed="81"/>
            <rFont val="Arial"/>
            <family val="2"/>
          </rPr>
          <t>Verteilung der Mitarbeiterkategorie</t>
        </r>
        <r>
          <rPr>
            <sz val="8"/>
            <color indexed="81"/>
            <rFont val="Arial"/>
            <family val="2"/>
          </rPr>
          <t xml:space="preserve">
In die grün hinterlegten Felder wird die Tätigkeiten, die ein Mitarbeiter ausführt, auf die entsprechenden Installationsarten verteilt. Die Summe der einzelnen Mitarbeiterkategorien muss 100% ergeben. Allfällige unverteilte Mitarbeiteranteile sind zu korrigieren.
</t>
        </r>
        <r>
          <rPr>
            <b/>
            <sz val="8"/>
            <color indexed="81"/>
            <rFont val="Arial"/>
            <family val="2"/>
          </rPr>
          <t>Beachten Sie dabei die folgenden Überlegungen:</t>
        </r>
        <r>
          <rPr>
            <sz val="8"/>
            <color indexed="81"/>
            <rFont val="Arial"/>
            <family val="2"/>
          </rPr>
          <t xml:space="preserve">
Die Zusammensetzung der Mitarbeiter in den einzelnen Installationsarten muss in der Regel jährlich nur einmal aufgrund der tatsächlichen Verhältnisse vorgenommen werden.
Von einer auftragsbezogenen Bestimmung dieser Parameter ist abzuraten. Die ausführenden Mitarbeiter sind zum Zeitpunkt der Offertstellung nicht gesichert zuweisbar (Ausfall infolge Krankheit, Unfall usw.). 
</t>
        </r>
        <r>
          <rPr>
            <b/>
            <sz val="8"/>
            <color indexed="81"/>
            <rFont val="Arial"/>
            <family val="2"/>
          </rPr>
          <t>Herkunft: Überlegungen zur Zuteilung des Personals auf die Installationstätigkeit
Lehrbuch, unter 6.5.3, Schritt 3</t>
        </r>
      </text>
    </comment>
    <comment ref="A5" authorId="0" shapeId="0">
      <text>
        <r>
          <rPr>
            <b/>
            <sz val="8"/>
            <color indexed="81"/>
            <rFont val="Arial"/>
            <family val="2"/>
          </rPr>
          <t xml:space="preserve">Lehrbuch, unter 6.5.1
</t>
        </r>
        <r>
          <rPr>
            <sz val="8"/>
            <color indexed="81"/>
            <rFont val="Arial"/>
            <family val="2"/>
          </rPr>
          <t>Zur einfachen Installationsart gehören z.B.:
- UP-Montage von Rohren,  AP-
  Montage von Rohren 
- Bohr- und Spitzarbeiten
- Montage von Installationskanälen, 
  Trasses usw. 
- Montage von Einlasskästen usw.</t>
        </r>
      </text>
    </comment>
    <comment ref="A6" authorId="0" shapeId="0">
      <text>
        <r>
          <rPr>
            <b/>
            <sz val="8"/>
            <color indexed="81"/>
            <rFont val="Arial"/>
            <family val="2"/>
          </rPr>
          <t xml:space="preserve">Lehrbuch, unter 6.5.1
</t>
        </r>
        <r>
          <rPr>
            <sz val="8"/>
            <color indexed="81"/>
            <rFont val="Arial"/>
            <family val="2"/>
          </rPr>
          <t xml:space="preserve">Zur normalen Installationsart gehören z.B.:
- Draht- und Kabeleinzug
- Abzweigdosen montieren + an-
  schliessen
- Schalter, Steckdosen montieren +
  anschliessen
- Schaltgerätekombinationen erstellen, 
  Schutzapparate montieren + an-
  schliessen usw. 
</t>
        </r>
      </text>
    </comment>
    <comment ref="A7" authorId="0" shapeId="0">
      <text>
        <r>
          <rPr>
            <b/>
            <sz val="8"/>
            <color indexed="81"/>
            <rFont val="Arial"/>
            <family val="2"/>
          </rPr>
          <t xml:space="preserve">Lehrbuch, unter 6.5.1
</t>
        </r>
        <r>
          <rPr>
            <sz val="8"/>
            <color indexed="81"/>
            <rFont val="Arial"/>
            <family val="2"/>
          </rPr>
          <t xml:space="preserve">Zur anspruchsvollen Installationsart gehören z.B.:
- Programmierung von digitalen Schalt-
  uhren usw. 
- Funktionsprüfungen und  Inbetrieb-
  nahmen von umfangreichen 
  Installationen usw. 
</t>
        </r>
      </text>
    </comment>
    <comment ref="A8" authorId="0" shapeId="0">
      <text>
        <r>
          <rPr>
            <b/>
            <sz val="8"/>
            <color indexed="81"/>
            <rFont val="Arial"/>
            <family val="2"/>
          </rPr>
          <t xml:space="preserve">Lehrbuch, unter 6.5.1
</t>
        </r>
        <r>
          <rPr>
            <sz val="8"/>
            <color indexed="81"/>
            <rFont val="Arial"/>
            <family val="2"/>
          </rPr>
          <t>Zur Spezialistentätigkeit sind 
Spezialkenntnisse notwendig. z.B.:
- Planen und Programmieren von
  programmierten Steuerungen 
- Planen und Inbetriebnahme von
  BUS-Installationen
- LWL-Netze erstellen
- PBX programmieren</t>
        </r>
      </text>
    </comment>
    <comment ref="A9" authorId="0" shapeId="0">
      <text>
        <r>
          <rPr>
            <b/>
            <sz val="8"/>
            <color indexed="81"/>
            <rFont val="Arial"/>
            <family val="2"/>
          </rPr>
          <t>Unverteilt:</t>
        </r>
        <r>
          <rPr>
            <sz val="8"/>
            <color indexed="81"/>
            <rFont val="Arial"/>
            <family val="2"/>
          </rPr>
          <t xml:space="preserve">
Die Verteilung der Mitarbeiter auf die Installationsarten muss pro Mitarbeiterkategorie immer 100% ergeben.
</t>
        </r>
        <r>
          <rPr>
            <b/>
            <sz val="8"/>
            <color indexed="81"/>
            <rFont val="Arial"/>
            <family val="2"/>
          </rPr>
          <t>Allfällige, unverteilte 
Mitarbeiteranteile sind zu korrigieren.</t>
        </r>
      </text>
    </comment>
    <comment ref="A12" authorId="0" shapeId="0">
      <text>
        <r>
          <rPr>
            <b/>
            <sz val="8"/>
            <color indexed="81"/>
            <rFont val="Tahoma"/>
            <family val="2"/>
          </rPr>
          <t>Ergebnis: Mitarbeiterkapazität je Installationsart
Ergebnis "Eigene Struktur"</t>
        </r>
        <r>
          <rPr>
            <sz val="8"/>
            <color indexed="81"/>
            <rFont val="Tahoma"/>
            <family val="2"/>
          </rPr>
          <t xml:space="preserve">
Das Programm rechnet mit den in der Tabelle "Verteilung der Mitarbeiterkategorien auf Installationsaten" eingesetzten Prozentanteilen der vier Installationsarten die Prozentwerte auf den effektiven Mitarbeiteranteil um. 
</t>
        </r>
        <r>
          <rPr>
            <b/>
            <sz val="8"/>
            <color indexed="81"/>
            <rFont val="Tahoma"/>
            <family val="2"/>
          </rPr>
          <t xml:space="preserve">Abweichung
</t>
        </r>
        <r>
          <rPr>
            <sz val="8"/>
            <color indexed="81"/>
            <rFont val="Tahoma"/>
            <family val="2"/>
          </rPr>
          <t xml:space="preserve">Abweichungen zur VSEI-Struktur, sind zu analysieren.
</t>
        </r>
        <r>
          <rPr>
            <b/>
            <sz val="8"/>
            <color indexed="81"/>
            <rFont val="Tahoma"/>
            <family val="2"/>
          </rPr>
          <t xml:space="preserve">VSEI Struktur
</t>
        </r>
        <r>
          <rPr>
            <sz val="8"/>
            <color indexed="81"/>
            <rFont val="Tahoma"/>
            <family val="2"/>
          </rPr>
          <t xml:space="preserve">Die vorgegebene VSEI Struktur basiert auf der Analyse des verarbeiteten Materials im Elektroinstallationsgewerbe. </t>
        </r>
        <r>
          <rPr>
            <b/>
            <sz val="8"/>
            <color indexed="81"/>
            <rFont val="Tahoma"/>
            <family val="2"/>
          </rPr>
          <t xml:space="preserve">
Lehrbuch, unter 6.5.3, Schritt 4</t>
        </r>
        <r>
          <rPr>
            <sz val="8"/>
            <color indexed="81"/>
            <rFont val="Tahoma"/>
            <family val="2"/>
          </rPr>
          <t xml:space="preserve">
</t>
        </r>
      </text>
    </comment>
    <comment ref="A20" authorId="0" shapeId="0">
      <text>
        <r>
          <rPr>
            <b/>
            <sz val="8"/>
            <color indexed="81"/>
            <rFont val="Arial"/>
            <family val="2"/>
          </rPr>
          <t xml:space="preserve">Ergebnis: Sollerlös Mischsatz je Installationsart
Sollerlössätze
</t>
        </r>
        <r>
          <rPr>
            <sz val="8"/>
            <color indexed="81"/>
            <rFont val="Arial"/>
            <family val="2"/>
          </rPr>
          <t xml:space="preserve">Diese werden aus der Tabelle "Sollerlös" (Schritt 1) übernommen. 
</t>
        </r>
        <r>
          <rPr>
            <sz val="8"/>
            <color indexed="81"/>
            <rFont val="Arial"/>
            <family val="2"/>
          </rPr>
          <t xml:space="preserve">
</t>
        </r>
      </text>
    </comment>
    <comment ref="Q20" authorId="0" shapeId="0">
      <text>
        <r>
          <rPr>
            <b/>
            <sz val="8"/>
            <color indexed="81"/>
            <rFont val="Arial"/>
            <family val="2"/>
          </rPr>
          <t>Meine Mischsätze</t>
        </r>
        <r>
          <rPr>
            <sz val="8"/>
            <color indexed="81"/>
            <rFont val="Arial"/>
            <family val="2"/>
          </rPr>
          <t xml:space="preserve">
Der eigene Sollerlös-Mischsatz  pro Installationsart kann in das firmeneigene Elektro-Programm übernommen werden. Nur so entstehen firmeneigene Angebote und Abrechnungen.
</t>
        </r>
        <r>
          <rPr>
            <b/>
            <sz val="8"/>
            <color indexed="81"/>
            <rFont val="Arial"/>
            <family val="2"/>
          </rPr>
          <t>Übernahme in Elektro-Programm</t>
        </r>
        <r>
          <rPr>
            <sz val="8"/>
            <color indexed="81"/>
            <rFont val="Arial"/>
            <family val="2"/>
          </rPr>
          <t xml:space="preserve">
</t>
        </r>
      </text>
    </comment>
  </commentList>
</comments>
</file>

<file path=xl/comments5.xml><?xml version="1.0" encoding="utf-8"?>
<comments xmlns="http://schemas.openxmlformats.org/spreadsheetml/2006/main">
  <authors>
    <author>Hans-Peter Schweizer</author>
  </authors>
  <commentList>
    <comment ref="A1" authorId="0" shapeId="0">
      <text>
        <r>
          <rPr>
            <b/>
            <sz val="8"/>
            <color indexed="81"/>
            <rFont val="Arial"/>
            <family val="2"/>
          </rPr>
          <t xml:space="preserve">Anleitung zum Ausfüllen der "Regiesatzberechnung":
</t>
        </r>
        <r>
          <rPr>
            <sz val="8"/>
            <color indexed="81"/>
            <rFont val="Arial"/>
            <family val="2"/>
          </rPr>
          <t xml:space="preserve">Die hinterlegten Werte werden aus der </t>
        </r>
        <r>
          <rPr>
            <b/>
            <sz val="8"/>
            <color indexed="81"/>
            <rFont val="Arial"/>
            <family val="2"/>
          </rPr>
          <t>Tabelle "Sollerlösberechnung"</t>
        </r>
        <r>
          <rPr>
            <sz val="8"/>
            <color indexed="81"/>
            <rFont val="Arial"/>
            <family val="2"/>
          </rPr>
          <t xml:space="preserve"> übernommen.
Ausnahme: </t>
        </r>
        <r>
          <rPr>
            <b/>
            <sz val="8"/>
            <color indexed="81"/>
            <rFont val="Arial"/>
            <family val="2"/>
          </rPr>
          <t>die offen verrechneten Sonderkosten</t>
        </r>
        <r>
          <rPr>
            <sz val="8"/>
            <color indexed="81"/>
            <rFont val="Arial"/>
            <family val="2"/>
          </rPr>
          <t xml:space="preserve">
Herkunft: </t>
        </r>
        <r>
          <rPr>
            <b/>
            <sz val="8"/>
            <color indexed="81"/>
            <rFont val="Arial"/>
            <family val="2"/>
          </rPr>
          <t xml:space="preserve">betriebseigene Zuschläge /VSEI-Lohnerhebung oder aus den Branchen-Kennzahlen
Regieansatz vor MWST:
</t>
        </r>
        <r>
          <rPr>
            <sz val="8"/>
            <color indexed="81"/>
            <rFont val="Arial"/>
            <family val="2"/>
          </rPr>
          <t xml:space="preserve">Im Regieansatz werden die "TB-C Leistungen" aus der Tabelle "TB-C-Arbeiten" eingerechnet. Der Anteil wird vom "Sollerlös Elektro-Projektleiter" berechnet.
</t>
        </r>
        <r>
          <rPr>
            <b/>
            <sz val="8"/>
            <color indexed="81"/>
            <rFont val="Arial"/>
            <family val="2"/>
          </rPr>
          <t>Lehrbuch, unter 6.5.3</t>
        </r>
        <r>
          <rPr>
            <sz val="8"/>
            <color indexed="81"/>
            <rFont val="Arial"/>
            <family val="2"/>
          </rPr>
          <t xml:space="preserve">
</t>
        </r>
      </text>
    </comment>
    <comment ref="A2" authorId="0" shapeId="0">
      <text>
        <r>
          <rPr>
            <b/>
            <sz val="8"/>
            <color indexed="81"/>
            <rFont val="Arial"/>
            <family val="2"/>
          </rPr>
          <t>Lehrbuch, unter 4.2.5</t>
        </r>
        <r>
          <rPr>
            <sz val="8"/>
            <color indexed="81"/>
            <rFont val="Arial"/>
            <family val="2"/>
          </rPr>
          <t xml:space="preserve">
Als durchschnittlich bezahlte Stundenlöhne gelten die AHV-pflichtigen Bruttolöhne (exkl. Jahres-endzulage, Gratifikationen) und sind jeweils pro Mitarbeiterkategorie wie folgt zu berechnen:
</t>
        </r>
        <r>
          <rPr>
            <b/>
            <sz val="8"/>
            <color indexed="81"/>
            <rFont val="Arial"/>
            <family val="2"/>
          </rPr>
          <t>Monatsgehalt x 12 / Jahressollstd.</t>
        </r>
        <r>
          <rPr>
            <sz val="8"/>
            <color indexed="81"/>
            <rFont val="Arial"/>
            <family val="2"/>
          </rPr>
          <t xml:space="preserve">
</t>
        </r>
      </text>
    </comment>
    <comment ref="A7" authorId="0" shapeId="0">
      <text>
        <r>
          <rPr>
            <b/>
            <sz val="8"/>
            <color indexed="81"/>
            <rFont val="Arial"/>
            <family val="2"/>
          </rPr>
          <t xml:space="preserve">Lehrbuch, unter 4.2.11-12
</t>
        </r>
        <r>
          <rPr>
            <sz val="8"/>
            <color indexed="81"/>
            <rFont val="Arial"/>
            <family val="2"/>
          </rPr>
          <t xml:space="preserve">Weil die Sonderkosten bei der Regie-
verrechnung offen auf der Rechnung
erscheinen, enthält der Regieansatz
dafür keinen Zuschlag.
</t>
        </r>
      </text>
    </comment>
    <comment ref="A12" authorId="0" shapeId="0">
      <text>
        <r>
          <rPr>
            <b/>
            <sz val="8"/>
            <color indexed="81"/>
            <rFont val="Arial"/>
            <family val="2"/>
          </rPr>
          <t>Lehrbuch, unter 4.2.11-12</t>
        </r>
        <r>
          <rPr>
            <sz val="8"/>
            <color indexed="81"/>
            <rFont val="Arial"/>
            <family val="2"/>
          </rPr>
          <t xml:space="preserve">
In den Regieansätzen ist ein Betrag für die Technische Bearbeitung TB C enthalten.
</t>
        </r>
        <r>
          <rPr>
            <b/>
            <sz val="8"/>
            <color indexed="81"/>
            <rFont val="Arial"/>
            <family val="2"/>
          </rPr>
          <t xml:space="preserve">Ausnahme "Projektleiter" </t>
        </r>
        <r>
          <rPr>
            <sz val="8"/>
            <color indexed="81"/>
            <rFont val="Arial"/>
            <family val="2"/>
          </rPr>
          <t xml:space="preserve">
</t>
        </r>
      </text>
    </comment>
  </commentList>
</comments>
</file>

<file path=xl/comments6.xml><?xml version="1.0" encoding="utf-8"?>
<comments xmlns="http://schemas.openxmlformats.org/spreadsheetml/2006/main">
  <authors>
    <author>Hans-Peter Schweizer</author>
  </authors>
  <commentList>
    <comment ref="A3" authorId="0" shapeId="0">
      <text>
        <r>
          <rPr>
            <b/>
            <sz val="8"/>
            <color indexed="81"/>
            <rFont val="Arial"/>
            <family val="2"/>
          </rPr>
          <t xml:space="preserve">Lehrbuch, unter 4.3
</t>
        </r>
        <r>
          <rPr>
            <sz val="8"/>
            <color indexed="81"/>
            <rFont val="Arial"/>
            <family val="2"/>
          </rPr>
          <t xml:space="preserve">Die Auftragsnebenarbeiten C sind in
allen Leistungspositionen des 
Kalkulationsbuches enthalten. Jeder Installationsart wird die dafür notwendige Technische Bearbeitung zugeordnet.
</t>
        </r>
        <r>
          <rPr>
            <b/>
            <sz val="8"/>
            <color indexed="81"/>
            <rFont val="Arial"/>
            <family val="2"/>
          </rPr>
          <t xml:space="preserve">
Lehrbuch, unter 6.5.5</t>
        </r>
      </text>
    </comment>
    <comment ref="B3" authorId="0" shapeId="0">
      <text>
        <r>
          <rPr>
            <b/>
            <sz val="8"/>
            <color indexed="81"/>
            <rFont val="Arial"/>
            <family val="2"/>
          </rPr>
          <t xml:space="preserve">Lehrbuch, unter 4.3.2
z.B.:
</t>
        </r>
        <r>
          <rPr>
            <sz val="8"/>
            <color indexed="81"/>
            <rFont val="Arial"/>
            <family val="2"/>
          </rPr>
          <t xml:space="preserve">- Abklären der Bedingungen für die
  Ausführung der Installationen
- Berechnung der Kosten für die  Er-
  stellung der Installation
- Erstellen der Installationsanzeige zu
  Handen der Netzbetreiberin
</t>
        </r>
        <r>
          <rPr>
            <b/>
            <sz val="8"/>
            <color indexed="81"/>
            <rFont val="Arial"/>
            <family val="2"/>
          </rPr>
          <t xml:space="preserve">
</t>
        </r>
        <r>
          <rPr>
            <sz val="8"/>
            <color indexed="81"/>
            <rFont val="Arial"/>
            <family val="2"/>
          </rPr>
          <t xml:space="preserve">
</t>
        </r>
      </text>
    </comment>
    <comment ref="C3" authorId="0" shapeId="0">
      <text>
        <r>
          <rPr>
            <b/>
            <sz val="8"/>
            <color indexed="81"/>
            <rFont val="Arial"/>
            <family val="2"/>
          </rPr>
          <t>Lehrbuch, unter 4.3.2</t>
        </r>
        <r>
          <rPr>
            <sz val="8"/>
            <color indexed="81"/>
            <rFont val="Arial"/>
            <family val="2"/>
          </rPr>
          <t xml:space="preserve">
</t>
        </r>
        <r>
          <rPr>
            <b/>
            <sz val="8"/>
            <color indexed="81"/>
            <rFont val="Arial"/>
            <family val="2"/>
          </rPr>
          <t xml:space="preserve">z.B.:
</t>
        </r>
        <r>
          <rPr>
            <sz val="8"/>
            <color indexed="81"/>
            <rFont val="Arial"/>
            <family val="2"/>
          </rPr>
          <t xml:space="preserve">
- Planung des Mitarbeitereinsatz
- Überwachung der Fach- und 
  normengerechten Ausführung
- Prüfung der Arbeitsrapporte
- Erstellen der Nachtragsofferte für
  nicht offerierte Zusatzarbeiten
</t>
        </r>
      </text>
    </comment>
    <comment ref="D3" authorId="0" shapeId="0">
      <text>
        <r>
          <rPr>
            <b/>
            <sz val="8"/>
            <color indexed="81"/>
            <rFont val="Arial"/>
            <family val="2"/>
          </rPr>
          <t>Lehrbuch, unter 4.3.2</t>
        </r>
        <r>
          <rPr>
            <sz val="8"/>
            <color indexed="81"/>
            <rFont val="Arial"/>
            <family val="2"/>
          </rPr>
          <t xml:space="preserve">
</t>
        </r>
        <r>
          <rPr>
            <b/>
            <sz val="8"/>
            <color indexed="81"/>
            <rFont val="Arial"/>
            <family val="2"/>
          </rPr>
          <t xml:space="preserve">z.B.:
</t>
        </r>
        <r>
          <rPr>
            <sz val="8"/>
            <color indexed="81"/>
            <rFont val="Arial"/>
            <family val="2"/>
          </rPr>
          <t xml:space="preserve">
- Ausmass erstellen und bereit-
  stellung für die Verrechnung
- Durchführen der Schlusskontrolle
  nach NIV mit SiNa
- Instruktion der Bauherrschaft und
  Funktionskontrolle der Installation
</t>
        </r>
      </text>
    </comment>
    <comment ref="E3" authorId="0" shapeId="0">
      <text>
        <r>
          <rPr>
            <b/>
            <sz val="8"/>
            <color indexed="81"/>
            <rFont val="Arial"/>
            <family val="2"/>
          </rPr>
          <t xml:space="preserve">Lehrbuch, unter 6.5.5 
</t>
        </r>
        <r>
          <rPr>
            <sz val="8"/>
            <color indexed="81"/>
            <rFont val="Arial"/>
            <family val="2"/>
          </rPr>
          <t>- TB-C Faktor für die Berechnung des
  TB-C Zuschlages 
- Die Auftragsnebenarbeiten werden
  in der Regel durch  Elektro-
  Projektleiter ausgeführt</t>
        </r>
        <r>
          <rPr>
            <sz val="8"/>
            <color indexed="81"/>
            <rFont val="Tahoma"/>
            <family val="2"/>
          </rPr>
          <t xml:space="preserve">
</t>
        </r>
      </text>
    </comment>
    <comment ref="F3" authorId="0" shapeId="0">
      <text>
        <r>
          <rPr>
            <b/>
            <sz val="8"/>
            <color indexed="81"/>
            <rFont val="Arial"/>
            <family val="2"/>
          </rPr>
          <t>EIT.swiss Struktur</t>
        </r>
        <r>
          <rPr>
            <sz val="8"/>
            <color indexed="81"/>
            <rFont val="Arial"/>
            <family val="2"/>
          </rPr>
          <t xml:space="preserve">
Die vorgegebene EIT.swiss Struktur basiert auf der Analyse des verarbeiteten Materials. </t>
        </r>
      </text>
    </comment>
    <comment ref="E8" authorId="0" shapeId="0">
      <text>
        <r>
          <rPr>
            <b/>
            <sz val="8"/>
            <color indexed="81"/>
            <rFont val="Arial"/>
            <family val="2"/>
          </rPr>
          <t>TB-C Anteil für Regieberechnung</t>
        </r>
        <r>
          <rPr>
            <sz val="8"/>
            <color indexed="81"/>
            <rFont val="Arial"/>
            <family val="2"/>
          </rPr>
          <t xml:space="preserve">
Der Gesamtdurchschnitt TB-C wird für die Berechnung des TB-C Zuschlag der Regieansätze verwendet. Mit Ausnahme des "Projektleiter" enthalten alle Regielöhne enthalten den gleichen Zuschlag pro h.
</t>
        </r>
        <r>
          <rPr>
            <b/>
            <sz val="8"/>
            <color indexed="81"/>
            <rFont val="Arial"/>
            <family val="2"/>
          </rPr>
          <t>Lehrbuch, unter 4.3.3</t>
        </r>
      </text>
    </comment>
  </commentList>
</comments>
</file>

<file path=xl/sharedStrings.xml><?xml version="1.0" encoding="utf-8"?>
<sst xmlns="http://schemas.openxmlformats.org/spreadsheetml/2006/main" count="245" uniqueCount="203">
  <si>
    <t>Total</t>
  </si>
  <si>
    <t>Bestimmung der TB C Sätze für die 4 Installationsarten</t>
  </si>
  <si>
    <t>TB - C Arbeiten</t>
  </si>
  <si>
    <t>Anteile Installation</t>
  </si>
  <si>
    <t>Materialfaktorberechnung</t>
  </si>
  <si>
    <t>Herstellkosten (HK)</t>
  </si>
  <si>
    <t>Sollerlöse Material vor MWST</t>
  </si>
  <si>
    <t xml:space="preserve">Eingabe TB-C Sätze je Installationsart  </t>
  </si>
  <si>
    <t>Ändern die untenstehende Parameter ist streng verboten</t>
  </si>
  <si>
    <t>Param0</t>
  </si>
  <si>
    <t>Application</t>
  </si>
  <si>
    <t>Param1</t>
  </si>
  <si>
    <t>ShowExpand</t>
  </si>
  <si>
    <t>Param2</t>
  </si>
  <si>
    <t>TreeExpand</t>
  </si>
  <si>
    <t>OLD : NOW IN EACH SHEET (Liste / Baum)</t>
  </si>
  <si>
    <t>Param3</t>
  </si>
  <si>
    <t>ExpandAfter</t>
  </si>
  <si>
    <t>Param4</t>
  </si>
  <si>
    <t>ExpandToLevel</t>
  </si>
  <si>
    <t>Param5</t>
  </si>
  <si>
    <t>sIndent</t>
  </si>
  <si>
    <t>Param6</t>
  </si>
  <si>
    <t>Times New Roman</t>
  </si>
  <si>
    <t>FontNMainLine</t>
  </si>
  <si>
    <t>N = Font Name</t>
  </si>
  <si>
    <t>Param7</t>
  </si>
  <si>
    <t>FontSMainLine</t>
  </si>
  <si>
    <t>S = Font Size</t>
  </si>
  <si>
    <t>Param8</t>
  </si>
  <si>
    <t>FontCMainLine</t>
  </si>
  <si>
    <t>C = Font Color</t>
  </si>
  <si>
    <t>Param9</t>
  </si>
  <si>
    <t>FontBMainLine</t>
  </si>
  <si>
    <t>B = Font Background color</t>
  </si>
  <si>
    <t>Param10</t>
  </si>
  <si>
    <t>FontTMainLine</t>
  </si>
  <si>
    <t>T = Font Style</t>
  </si>
  <si>
    <t>Param11</t>
  </si>
  <si>
    <t>FontNClass</t>
  </si>
  <si>
    <t>Param12</t>
  </si>
  <si>
    <t>FontSClass</t>
  </si>
  <si>
    <t>Param13</t>
  </si>
  <si>
    <t>FontCClass</t>
  </si>
  <si>
    <t>Param14</t>
  </si>
  <si>
    <t>FontBClass</t>
  </si>
  <si>
    <t>Param15</t>
  </si>
  <si>
    <t>FontTClass</t>
  </si>
  <si>
    <t>Param16</t>
  </si>
  <si>
    <t>Arial</t>
  </si>
  <si>
    <t>FontNEbene90</t>
  </si>
  <si>
    <t>Param17</t>
  </si>
  <si>
    <t>FontSEbene90</t>
  </si>
  <si>
    <t>Param18</t>
  </si>
  <si>
    <t>FontCEbene90</t>
  </si>
  <si>
    <t>Param19</t>
  </si>
  <si>
    <t>FontBEbene90</t>
  </si>
  <si>
    <t>Param20</t>
  </si>
  <si>
    <t>FontTEbene90</t>
  </si>
  <si>
    <t>Param21</t>
  </si>
  <si>
    <t>FontNEbene91</t>
  </si>
  <si>
    <t>Param22</t>
  </si>
  <si>
    <t>FontSEbene91</t>
  </si>
  <si>
    <t>Param23</t>
  </si>
  <si>
    <t>FontCEbene91</t>
  </si>
  <si>
    <t>Param24</t>
  </si>
  <si>
    <t>FontBEbene91</t>
  </si>
  <si>
    <t>Param25</t>
  </si>
  <si>
    <t>FontTEbene91</t>
  </si>
  <si>
    <t>Param26</t>
  </si>
  <si>
    <t>FontNEbene0</t>
  </si>
  <si>
    <t>Param27</t>
  </si>
  <si>
    <t>FontSEbene0</t>
  </si>
  <si>
    <t>Param28</t>
  </si>
  <si>
    <t>FontCEbene0</t>
  </si>
  <si>
    <t>Param29</t>
  </si>
  <si>
    <t>FontBEbene0</t>
  </si>
  <si>
    <t>Param30</t>
  </si>
  <si>
    <t>FontTEbene0</t>
  </si>
  <si>
    <t>Param31</t>
  </si>
  <si>
    <t>#,##0.00;[Red]-#,##0.00</t>
  </si>
  <si>
    <t>Number format</t>
  </si>
  <si>
    <t>Spezialist</t>
  </si>
  <si>
    <t>Einfache Installationsart</t>
  </si>
  <si>
    <t>Normale Installationsart</t>
  </si>
  <si>
    <t>Anspruchsvolle Installationsart</t>
  </si>
  <si>
    <t>übrige Gemeinkosten</t>
  </si>
  <si>
    <t>VVGK von HK</t>
  </si>
  <si>
    <t>PZK vom Ø-Lohn</t>
  </si>
  <si>
    <t>Sollerlös vor MWST</t>
  </si>
  <si>
    <t>Materialfaktoren</t>
  </si>
  <si>
    <t xml:space="preserve">Sollerlösberechnung </t>
  </si>
  <si>
    <t xml:space="preserve">Mitarbeiter und Mischsatz </t>
  </si>
  <si>
    <t xml:space="preserve">Regiesatzberechnung   </t>
  </si>
  <si>
    <t xml:space="preserve">Materialfaktorberechnung   </t>
  </si>
  <si>
    <t xml:space="preserve">TB C   </t>
  </si>
  <si>
    <t>Anzahl Mitarbeiter</t>
  </si>
  <si>
    <t>Elektro-Sicherheitsberater</t>
  </si>
  <si>
    <t>Servicemonteur</t>
  </si>
  <si>
    <t>Lernende 1. Lehrjahr</t>
  </si>
  <si>
    <t>Lernende 2. Lehrjahr</t>
  </si>
  <si>
    <t>Lernende 3. Lehrjahr</t>
  </si>
  <si>
    <t>Lernende 4. Lehrjahr</t>
  </si>
  <si>
    <t>Zuschlagsätze</t>
  </si>
  <si>
    <t>Ab- weichung</t>
  </si>
  <si>
    <t>MEINE Mischsätze</t>
  </si>
  <si>
    <t>Sollerlössätze</t>
  </si>
  <si>
    <t>Regiesatz vor MWST</t>
  </si>
  <si>
    <t xml:space="preserve">Anteil TB C  </t>
  </si>
  <si>
    <t>Spezialisten-tätigkeit</t>
  </si>
  <si>
    <t>Technische Nebenarbeiten</t>
  </si>
  <si>
    <t>Mitarbeiter-führung</t>
  </si>
  <si>
    <t>Gewogene Anteile</t>
  </si>
  <si>
    <t>EIGENE Struktur</t>
  </si>
  <si>
    <t>Summe</t>
  </si>
  <si>
    <t>Analyse</t>
  </si>
  <si>
    <t>Gesamtdurchschnitt</t>
  </si>
  <si>
    <t>Kapazitäts - Anteile</t>
  </si>
  <si>
    <t>Schritt 1</t>
  </si>
  <si>
    <t>Schritt 2</t>
  </si>
  <si>
    <t>Schritt 3</t>
  </si>
  <si>
    <t>Schritt 4</t>
  </si>
  <si>
    <t>Schritt 5</t>
  </si>
  <si>
    <t>Elektro-Installateur
(EFZ)</t>
  </si>
  <si>
    <t>Telematiker
(EFZ)</t>
  </si>
  <si>
    <t>Montage-Elektriker
(EFZ)</t>
  </si>
  <si>
    <t>Elektroplaner
(EFZ)</t>
  </si>
  <si>
    <t>Regiesatz-berechnung</t>
  </si>
  <si>
    <t>Spezialistentätigkeit</t>
  </si>
  <si>
    <t>Herkunft:</t>
  </si>
  <si>
    <t>Anleitung</t>
  </si>
  <si>
    <t xml:space="preserve">Alle in der Installation eingesetzten Mitarbeiter sind zu berücksichtigen. </t>
  </si>
  <si>
    <t>Verteilung muss 100% ergeben</t>
  </si>
  <si>
    <t>Abweichung prüfen</t>
  </si>
  <si>
    <t>Die grünen Felder sind für die Eingabe bzw. Erfassung Ihrer Unternehmenswerte vorgesehen</t>
  </si>
  <si>
    <t>Eigene Struktur: Das System berechnet die Anzahl der eingesetzten Mitarbeiter je Installationsart</t>
  </si>
  <si>
    <t>Sind die Mischsätze nicht zufriedenstellend, muss die Verteilung der Mitarbeiter je Installationsart (Schritt3) angepasst werden.</t>
  </si>
  <si>
    <t>Eingabe der Anzahl Mitarbeiter aus dem eigenen Betrieb</t>
  </si>
  <si>
    <t>Das System zeigt auf der letzten Zeile die REGIE-Sollerlöse je Mitarbeiterkategorie</t>
  </si>
  <si>
    <t>Ihre Betriebsbuchhaltung</t>
  </si>
  <si>
    <t>Ihre Lohnbuchhaltung</t>
  </si>
  <si>
    <t>Sonderkosten werden offen verrechnet</t>
  </si>
  <si>
    <t>Die Lernenden können mit einem Präsenz-/Leistungsfaktor eingesetzt werden (Gilt auch für Mitarbeiter mit weiteren Funktionen).</t>
  </si>
  <si>
    <t>Eingabe eigene Durchschnittslöhne je Mitarbeiterkategorie</t>
  </si>
  <si>
    <t>Die durch das Programm berechneten Sollerlöse je Mitarbeiterkategorie erscheinen in der unterster Zeile "Sollerlös vor MWST"</t>
  </si>
  <si>
    <t>Ihr Personalbestand</t>
  </si>
  <si>
    <t>Eigene Auftragsstruktur</t>
  </si>
  <si>
    <t>Ihre Mischsätze: Das System berechnet die Durchschnittssätze je Installationsart</t>
  </si>
  <si>
    <t>Tabelle Sollerlösberechnung</t>
  </si>
  <si>
    <t>Eingabe der prozentualen Verteilung je Mitarbeiter auf die Installationsarten</t>
  </si>
  <si>
    <t>Die übrigen Daten (inkl.Zuschlag für TB C) werden automatisch eingesetzt</t>
  </si>
  <si>
    <t>Eingabe mit betriebseigenen Zuschlagssätzen, Einkaufs-GK und Lagermaterial-GK, VVGK und Risiko&amp;Gewinn und Anteile für Materialfaktorenberechnung.</t>
  </si>
  <si>
    <t>Einkaufspreis</t>
  </si>
  <si>
    <t>Gemeinkosten Lagermaterial</t>
  </si>
  <si>
    <t>Techn. Administrat. AVOR</t>
  </si>
  <si>
    <t xml:space="preserve">Mit entsprechenden Kentnissen können hier Ihre betriebseigene Werte eingegeben werden. </t>
  </si>
  <si>
    <t>Selbstkosten (SK)</t>
  </si>
  <si>
    <t>Risiko und Gewinn (R+G)</t>
  </si>
  <si>
    <t>Sollerlös Regie</t>
  </si>
  <si>
    <t>Sonderkosten (Soko) von HK</t>
  </si>
  <si>
    <t>Verwaltungs- und Vertriebskosten (VVGK)</t>
  </si>
  <si>
    <t>Durchschnittslohn pro Stunde</t>
  </si>
  <si>
    <t>Monatslohn Mitarbeiter</t>
  </si>
  <si>
    <t xml:space="preserve">Monatslohn Mitarbeiter </t>
  </si>
  <si>
    <t>Total Monatslöhne pro Kategorie</t>
  </si>
  <si>
    <t>Zusatztabelle zur Berechnung des Durchschnittlohnes je Stunde auf der Basis des Monatslohnes der einzelnen Mitarbeiter</t>
  </si>
  <si>
    <t>Total Mitarbeiter pro Kategorie</t>
  </si>
  <si>
    <t>Jahresbruttoarbeitszeit</t>
  </si>
  <si>
    <t>Unverteilt</t>
  </si>
  <si>
    <t>In der Spalte "Unverteilt" muss der Wert immer "0%" ergeben, sonst ist die Verteilung zu korrigieren</t>
  </si>
  <si>
    <t>Ihre Lohnbuchhaltung oder Zusatztabelle (Firmenstruktur)</t>
  </si>
  <si>
    <t xml:space="preserve">Eingabe Zuschlagsatz für TB C (Prozentsatz des Sollerlös des Elektro-Projektleiters) </t>
  </si>
  <si>
    <t>Mitarbeiterbestand</t>
  </si>
  <si>
    <t>Eingabe eigene Zuschlagsätze für PZK/VVGK/SoKo/Risiko&amp;Gewinn oder allenfalls Übernahme aus den Branchen-Kennzahlen</t>
  </si>
  <si>
    <t>Eingabe eigene Sätze für übrige GK je Mitarbeiterkategorie oder allenfalls Übernahme aus dem Branchen-Kennzahlen</t>
  </si>
  <si>
    <t>Allenfalls Übernahme aus den Branchen-Kennzahlen</t>
  </si>
  <si>
    <t>Elektro-Teamleiter</t>
  </si>
  <si>
    <t>Erfahrungswert EIT.swiss</t>
  </si>
  <si>
    <t>EIT.swiss Struktur</t>
  </si>
  <si>
    <t>Lehrbuch 6.5.5</t>
  </si>
  <si>
    <t>Lehrbuch 4.1.6</t>
  </si>
  <si>
    <t>Lehrbuch 4.2.12</t>
  </si>
  <si>
    <t>Lehrbuch 6.5.3</t>
  </si>
  <si>
    <t>Projektleiter</t>
  </si>
  <si>
    <t>Monteur 
(ohne EFZ)</t>
  </si>
  <si>
    <r>
      <t>Firmenstruktur</t>
    </r>
    <r>
      <rPr>
        <b/>
        <sz val="18"/>
        <rFont val="Calibri"/>
        <family val="2"/>
      </rPr>
      <t xml:space="preserve">
</t>
    </r>
    <r>
      <rPr>
        <b/>
        <sz val="9"/>
        <rFont val="Calibri"/>
        <family val="2"/>
      </rPr>
      <t xml:space="preserve">
</t>
    </r>
  </si>
  <si>
    <t>Auftrags-/
Baustellen-
material</t>
  </si>
  <si>
    <t>Lager-
material</t>
  </si>
  <si>
    <t>Ansatz
%</t>
  </si>
  <si>
    <t>Sollerlös Berechnung</t>
  </si>
  <si>
    <t xml:space="preserve">Schritt 2  </t>
  </si>
  <si>
    <r>
      <t xml:space="preserve">Analyse:
</t>
    </r>
    <r>
      <rPr>
        <sz val="10"/>
        <rFont val="Calibri"/>
        <family val="2"/>
      </rPr>
      <t>Verhältnis 
Berufsleute / Lernende</t>
    </r>
  </si>
  <si>
    <r>
      <t xml:space="preserve"> Der Anteil TB C wird mit dem </t>
    </r>
    <r>
      <rPr>
        <b/>
        <sz val="10"/>
        <rFont val="Calibri"/>
        <family val="2"/>
      </rPr>
      <t>Sollerlös des Projektleiters</t>
    </r>
    <r>
      <rPr>
        <sz val="10"/>
        <rFont val="Calibri"/>
        <family val="2"/>
      </rPr>
      <t xml:space="preserve"> aus der Tabelle "Sollerlösberechnung" berechnet.</t>
    </r>
  </si>
  <si>
    <t>Verteilung der Mitarbeiterkategorie auf die Installationsarten</t>
  </si>
  <si>
    <t>Ergebnis:  Mitarbeiter Kapazität je Installationsart</t>
  </si>
  <si>
    <t>Ergebnis:  Mischsatz Sollerlös je Installationsart</t>
  </si>
  <si>
    <t>Eigenlagerung</t>
  </si>
  <si>
    <t>Kommissionierung</t>
  </si>
  <si>
    <t xml:space="preserve">Gemeinkosten Auftragsmaterial </t>
  </si>
  <si>
    <t>Firma</t>
  </si>
  <si>
    <t>Mischfaktor 1 (Priorität via Kommissionierung)</t>
  </si>
  <si>
    <t>Mischfaktor 2 (Priorität via Eigenlagerung)</t>
  </si>
  <si>
    <t>Kontrolle der Abweichungen zur Durchschnittsstruktur des EIT.swiss und allenfalls Korrektur vornehmen</t>
  </si>
</sst>
</file>

<file path=xl/styles.xml><?xml version="1.0" encoding="utf-8"?>
<styleSheet xmlns="http://schemas.openxmlformats.org/spreadsheetml/2006/main" xmlns:mc="http://schemas.openxmlformats.org/markup-compatibility/2006" xmlns:x14ac="http://schemas.microsoft.com/office/spreadsheetml/2009/9/ac" mc:Ignorable="x14ac">
  <numFmts count="25">
    <numFmt numFmtId="43" formatCode="_ * #,##0.00_ ;_ * \-#,##0.00_ ;_ * &quot;-&quot;??_ ;_ @_ "/>
    <numFmt numFmtId="164" formatCode="0.0%"/>
    <numFmt numFmtId="165" formatCode="0.000"/>
    <numFmt numFmtId="166" formatCode="_ * #,##0.000_ ;_ * \-#,##0.000_ ;_ * &quot;-&quot;??_ ;_ @_ "/>
    <numFmt numFmtId="167" formatCode="0.00_ ;[Red]\-0.00\ "/>
    <numFmt numFmtId="168" formatCode="0%;[Red]\-0%"/>
    <numFmt numFmtId="169" formatCode="#,##0.00_ ;[Red]\-#,##0.00\ "/>
    <numFmt numFmtId="170" formatCode="#,##0.0%;[Red]\-#,##0.0%;&quot;-&quot;??_ ;_ @_ "/>
    <numFmt numFmtId="171" formatCode="_ * #,##0.00_ ;[Red]_ * \-#,##0.00_ ;_ * &quot;-&quot;?_ ;_ @_ "/>
    <numFmt numFmtId="172" formatCode="0.0\ %\ "/>
    <numFmt numFmtId="173" formatCode="#,##0.0\ %\ ;[Red]\-#,##0.0%;&quot;-&quot;??_ ;_ @_ "/>
    <numFmt numFmtId="174" formatCode="#,##0.0\ %\ ;[Red]\-#,##0.0\ %"/>
    <numFmt numFmtId="175" formatCode="0.00_ ;[Red]\-0.00;&quot;&quot;"/>
    <numFmt numFmtId="176" formatCode="0.00_ ;[Red]\-0.00;&quot;&quot;\ "/>
    <numFmt numFmtId="177" formatCode="0.00_ ;[Red]\-0.00;&quot;&quot;\ \ "/>
    <numFmt numFmtId="178" formatCode="#,##0.0%;[Red]\-#,##0.0%;&quot;&quot;??_ ;_ @_ "/>
    <numFmt numFmtId="179" formatCode="#,##0.0_ ;[Red]\-#,##0.0;&quot;&quot;\ "/>
    <numFmt numFmtId="180" formatCode="_ * #,##0.00_ ;[Red]_ * \-#,##0.00_ ;_ * &quot;&quot;?_ ;_ @_ "/>
    <numFmt numFmtId="181" formatCode="0.000_ ;[Red]\-0.000;&quot;&quot;"/>
    <numFmt numFmtId="182" formatCode="0.00_ ;[Red]\-0.00\ ;&quot;&quot;"/>
    <numFmt numFmtId="183" formatCode="0.0_ ;[Red]\-0.0;&quot;&quot;\ "/>
    <numFmt numFmtId="184" formatCode="0.0\ %"/>
    <numFmt numFmtId="185" formatCode="#,##0.0\ %\ ;[Red]\-#,##0.0\ %\ ;&quot;&quot;??_ ;_ @_ "/>
    <numFmt numFmtId="186" formatCode="#,##0.00\ %\ ;[Red]\-#,##0.00\ %"/>
    <numFmt numFmtId="187" formatCode="\ 0.00\ _ ;[Red]\-\ 0.00\ ;&quot;&quot;"/>
  </numFmts>
  <fonts count="46" x14ac:knownFonts="1">
    <font>
      <sz val="10"/>
      <name val="Arial"/>
    </font>
    <font>
      <sz val="10"/>
      <name val="Arial"/>
      <family val="2"/>
    </font>
    <font>
      <sz val="10"/>
      <name val="Arial"/>
      <family val="2"/>
    </font>
    <font>
      <sz val="8"/>
      <name val="Arial"/>
      <family val="2"/>
    </font>
    <font>
      <b/>
      <sz val="16"/>
      <name val="Times New Roman"/>
      <family val="1"/>
    </font>
    <font>
      <sz val="16"/>
      <name val="Arial"/>
      <family val="2"/>
    </font>
    <font>
      <b/>
      <sz val="8"/>
      <color indexed="81"/>
      <name val="Arial"/>
      <family val="2"/>
    </font>
    <font>
      <sz val="8"/>
      <color indexed="81"/>
      <name val="Arial"/>
      <family val="2"/>
    </font>
    <font>
      <sz val="8"/>
      <color indexed="81"/>
      <name val="Tahoma"/>
      <family val="2"/>
    </font>
    <font>
      <b/>
      <sz val="8"/>
      <color indexed="81"/>
      <name val="Tahoma"/>
      <family val="2"/>
    </font>
    <font>
      <sz val="8"/>
      <color indexed="12"/>
      <name val="Arial"/>
      <family val="2"/>
    </font>
    <font>
      <sz val="10"/>
      <name val="Calibri"/>
      <family val="2"/>
    </font>
    <font>
      <b/>
      <sz val="10"/>
      <name val="Calibri"/>
      <family val="2"/>
    </font>
    <font>
      <b/>
      <sz val="18"/>
      <name val="Calibri"/>
      <family val="2"/>
    </font>
    <font>
      <b/>
      <sz val="9"/>
      <name val="Calibri"/>
      <family val="2"/>
    </font>
    <font>
      <u/>
      <sz val="8"/>
      <color indexed="81"/>
      <name val="Arial"/>
      <family val="2"/>
    </font>
    <font>
      <sz val="9"/>
      <color indexed="81"/>
      <name val="Segoe UI"/>
      <family val="2"/>
    </font>
    <font>
      <b/>
      <sz val="9"/>
      <color indexed="81"/>
      <name val="Segoe UI"/>
      <family val="2"/>
    </font>
    <font>
      <b/>
      <sz val="14"/>
      <name val="Calibri"/>
      <family val="2"/>
      <scheme val="minor"/>
    </font>
    <font>
      <sz val="22"/>
      <name val="Calibri"/>
      <family val="2"/>
      <scheme val="minor"/>
    </font>
    <font>
      <sz val="36"/>
      <name val="Calibri"/>
      <family val="2"/>
      <scheme val="minor"/>
    </font>
    <font>
      <sz val="8"/>
      <name val="Calibri"/>
      <family val="2"/>
      <scheme val="minor"/>
    </font>
    <font>
      <sz val="9"/>
      <name val="Calibri"/>
      <family val="2"/>
      <scheme val="minor"/>
    </font>
    <font>
      <sz val="14"/>
      <name val="Calibri"/>
      <family val="2"/>
      <scheme val="minor"/>
    </font>
    <font>
      <sz val="10"/>
      <name val="Calibri"/>
      <family val="2"/>
      <scheme val="minor"/>
    </font>
    <font>
      <sz val="10"/>
      <color rgb="FF1FA9B9"/>
      <name val="Calibri"/>
      <family val="2"/>
      <scheme val="minor"/>
    </font>
    <font>
      <sz val="8"/>
      <color rgb="FF1FA9B9"/>
      <name val="Calibri"/>
      <family val="2"/>
      <scheme val="minor"/>
    </font>
    <font>
      <b/>
      <sz val="10"/>
      <name val="Calibri"/>
      <family val="2"/>
      <scheme val="minor"/>
    </font>
    <font>
      <sz val="20"/>
      <name val="Calibri"/>
      <family val="2"/>
      <scheme val="minor"/>
    </font>
    <font>
      <i/>
      <sz val="8"/>
      <name val="Calibri"/>
      <family val="2"/>
      <scheme val="minor"/>
    </font>
    <font>
      <b/>
      <sz val="20"/>
      <name val="Calibri"/>
      <family val="2"/>
      <scheme val="minor"/>
    </font>
    <font>
      <sz val="12"/>
      <name val="Calibri"/>
      <family val="2"/>
      <scheme val="minor"/>
    </font>
    <font>
      <b/>
      <u/>
      <sz val="9"/>
      <name val="Calibri"/>
      <family val="2"/>
      <scheme val="minor"/>
    </font>
    <font>
      <b/>
      <i/>
      <sz val="9"/>
      <name val="Calibri"/>
      <family val="2"/>
      <scheme val="minor"/>
    </font>
    <font>
      <b/>
      <sz val="9"/>
      <name val="Calibri"/>
      <family val="2"/>
      <scheme val="minor"/>
    </font>
    <font>
      <b/>
      <sz val="11"/>
      <name val="Calibri"/>
      <family val="2"/>
      <scheme val="minor"/>
    </font>
    <font>
      <b/>
      <sz val="18"/>
      <name val="Calibri"/>
      <family val="2"/>
      <scheme val="minor"/>
    </font>
    <font>
      <b/>
      <sz val="8"/>
      <name val="Calibri"/>
      <family val="2"/>
      <scheme val="minor"/>
    </font>
    <font>
      <sz val="16"/>
      <name val="Calibri"/>
      <family val="2"/>
      <scheme val="minor"/>
    </font>
    <font>
      <sz val="4"/>
      <name val="Calibri"/>
      <family val="2"/>
      <scheme val="minor"/>
    </font>
    <font>
      <b/>
      <sz val="13"/>
      <color rgb="FF1FA9B9"/>
      <name val="Calibri"/>
      <family val="2"/>
      <scheme val="minor"/>
    </font>
    <font>
      <b/>
      <sz val="14"/>
      <color rgb="FF1FA9B9"/>
      <name val="Calibri"/>
      <family val="2"/>
      <scheme val="minor"/>
    </font>
    <font>
      <b/>
      <sz val="12"/>
      <name val="Calibri"/>
      <family val="2"/>
      <scheme val="minor"/>
    </font>
    <font>
      <b/>
      <sz val="16"/>
      <name val="Calibri"/>
      <family val="2"/>
      <scheme val="minor"/>
    </font>
    <font>
      <b/>
      <sz val="19"/>
      <name val="Calibri"/>
      <family val="2"/>
      <scheme val="minor"/>
    </font>
    <font>
      <sz val="7"/>
      <name val="Calibri"/>
      <family val="2"/>
      <scheme val="minor"/>
    </font>
  </fonts>
  <fills count="10">
    <fill>
      <patternFill patternType="none"/>
    </fill>
    <fill>
      <patternFill patternType="gray125"/>
    </fill>
    <fill>
      <patternFill patternType="solid">
        <fgColor indexed="47"/>
        <bgColor indexed="64"/>
      </patternFill>
    </fill>
    <fill>
      <patternFill patternType="solid">
        <fgColor indexed="9"/>
        <bgColor indexed="64"/>
      </patternFill>
    </fill>
    <fill>
      <patternFill patternType="solid">
        <fgColor indexed="44"/>
        <bgColor indexed="64"/>
      </patternFill>
    </fill>
    <fill>
      <patternFill patternType="solid">
        <fgColor indexed="43"/>
        <bgColor indexed="64"/>
      </patternFill>
    </fill>
    <fill>
      <patternFill patternType="solid">
        <fgColor indexed="22"/>
        <bgColor indexed="64"/>
      </patternFill>
    </fill>
    <fill>
      <patternFill patternType="solid">
        <fgColor rgb="FFC8E8D4"/>
        <bgColor indexed="64"/>
      </patternFill>
    </fill>
    <fill>
      <patternFill patternType="solid">
        <fgColor theme="0" tint="-4.9989318521683403E-2"/>
        <bgColor indexed="64"/>
      </patternFill>
    </fill>
    <fill>
      <patternFill patternType="solid">
        <fgColor rgb="FFB3E8F6"/>
        <bgColor indexed="64"/>
      </patternFill>
    </fill>
  </fills>
  <borders count="54">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bottom/>
      <diagonal/>
    </border>
    <border>
      <left/>
      <right/>
      <top style="thin">
        <color indexed="64"/>
      </top>
      <bottom/>
      <diagonal/>
    </border>
    <border>
      <left/>
      <right/>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top style="hair">
        <color indexed="64"/>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top style="thin">
        <color indexed="64"/>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right style="thin">
        <color indexed="64"/>
      </right>
      <top style="thin">
        <color indexed="64"/>
      </top>
      <bottom/>
      <diagonal/>
    </border>
    <border>
      <left/>
      <right/>
      <top style="thin">
        <color indexed="64"/>
      </top>
      <bottom style="thin">
        <color indexed="64"/>
      </bottom>
      <diagonal/>
    </border>
    <border>
      <left/>
      <right/>
      <top style="hair">
        <color indexed="64"/>
      </top>
      <bottom style="hair">
        <color indexed="64"/>
      </bottom>
      <diagonal/>
    </border>
    <border>
      <left/>
      <right/>
      <top style="hair">
        <color indexed="64"/>
      </top>
      <bottom style="thin">
        <color indexed="64"/>
      </bottom>
      <diagonal/>
    </border>
    <border>
      <left style="thin">
        <color indexed="64"/>
      </left>
      <right style="thin">
        <color indexed="64"/>
      </right>
      <top/>
      <bottom style="hair">
        <color indexed="64"/>
      </bottom>
      <diagonal/>
    </border>
    <border>
      <left/>
      <right style="hair">
        <color indexed="64"/>
      </right>
      <top style="thin">
        <color indexed="64"/>
      </top>
      <bottom style="hair">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503">
    <xf numFmtId="0" fontId="0" fillId="0" borderId="0" xfId="0"/>
    <xf numFmtId="0" fontId="2" fillId="0" borderId="0" xfId="0" applyFont="1"/>
    <xf numFmtId="0" fontId="0" fillId="0" borderId="0" xfId="0" applyBorder="1"/>
    <xf numFmtId="0" fontId="4" fillId="0" borderId="0" xfId="0" applyFont="1"/>
    <xf numFmtId="0" fontId="5" fillId="0" borderId="0" xfId="0" applyFont="1"/>
    <xf numFmtId="0" fontId="5" fillId="0" borderId="0" xfId="0" applyFont="1" applyBorder="1"/>
    <xf numFmtId="0" fontId="18" fillId="0" borderId="1" xfId="0" applyFont="1" applyFill="1" applyBorder="1" applyAlignment="1">
      <alignment horizontal="left" vertical="center"/>
    </xf>
    <xf numFmtId="0" fontId="19" fillId="0" borderId="0" xfId="0" applyFont="1" applyFill="1" applyBorder="1" applyAlignment="1">
      <alignment horizontal="left" vertical="center" wrapText="1"/>
    </xf>
    <xf numFmtId="0" fontId="19" fillId="0" borderId="0" xfId="0" applyFont="1" applyFill="1" applyBorder="1" applyAlignment="1">
      <alignment horizontal="left" vertical="center"/>
    </xf>
    <xf numFmtId="0" fontId="20" fillId="0" borderId="0" xfId="0" applyFont="1" applyAlignment="1">
      <alignment horizontal="left" vertical="center"/>
    </xf>
    <xf numFmtId="0" fontId="19" fillId="0" borderId="0" xfId="0" applyFont="1" applyAlignment="1">
      <alignment horizontal="left" vertical="center"/>
    </xf>
    <xf numFmtId="0" fontId="18" fillId="0" borderId="0" xfId="0" applyFont="1" applyFill="1" applyBorder="1" applyAlignment="1">
      <alignment horizontal="left"/>
    </xf>
    <xf numFmtId="0" fontId="18" fillId="0" borderId="0" xfId="0" applyFont="1" applyAlignment="1">
      <alignment horizontal="left"/>
    </xf>
    <xf numFmtId="0" fontId="18" fillId="0" borderId="0" xfId="0" applyFont="1" applyFill="1" applyBorder="1" applyAlignment="1">
      <alignment horizontal="left" wrapText="1"/>
    </xf>
    <xf numFmtId="0" fontId="18" fillId="0" borderId="0" xfId="0" applyFont="1" applyBorder="1" applyAlignment="1">
      <alignment horizontal="left"/>
    </xf>
    <xf numFmtId="0" fontId="18" fillId="0" borderId="0" xfId="0" applyFont="1" applyBorder="1" applyAlignment="1">
      <alignment horizontal="left" wrapText="1"/>
    </xf>
    <xf numFmtId="0" fontId="21" fillId="0" borderId="0" xfId="0" applyFont="1" applyAlignment="1">
      <alignment horizontal="left"/>
    </xf>
    <xf numFmtId="0" fontId="22" fillId="0" borderId="0" xfId="0" applyFont="1" applyFill="1" applyBorder="1" applyAlignment="1">
      <alignment horizontal="left"/>
    </xf>
    <xf numFmtId="0" fontId="23" fillId="0" borderId="0" xfId="0" applyFont="1" applyAlignment="1">
      <alignment horizontal="left"/>
    </xf>
    <xf numFmtId="0" fontId="21" fillId="0" borderId="0" xfId="0" applyFont="1" applyFill="1" applyAlignment="1">
      <alignment horizontal="left"/>
    </xf>
    <xf numFmtId="0" fontId="24" fillId="0" borderId="0" xfId="0" applyFont="1" applyAlignment="1">
      <alignment horizontal="left"/>
    </xf>
    <xf numFmtId="0" fontId="21" fillId="0" borderId="0" xfId="0" applyFont="1" applyFill="1" applyBorder="1" applyAlignment="1">
      <alignment vertical="top" textRotation="90"/>
    </xf>
    <xf numFmtId="0" fontId="24" fillId="0" borderId="0" xfId="0" applyFont="1" applyFill="1" applyAlignment="1">
      <alignment horizontal="left"/>
    </xf>
    <xf numFmtId="0" fontId="24" fillId="0" borderId="0" xfId="0" applyFont="1" applyBorder="1" applyAlignment="1">
      <alignment horizontal="left"/>
    </xf>
    <xf numFmtId="0" fontId="22" fillId="0" borderId="0" xfId="0" applyFont="1" applyBorder="1" applyAlignment="1">
      <alignment horizontal="left"/>
    </xf>
    <xf numFmtId="0" fontId="25" fillId="0" borderId="0" xfId="0" applyFont="1" applyFill="1" applyBorder="1" applyAlignment="1">
      <alignment horizontal="left" vertical="center"/>
    </xf>
    <xf numFmtId="0" fontId="26" fillId="0" borderId="0" xfId="0" applyFont="1" applyFill="1" applyBorder="1" applyAlignment="1">
      <alignment horizontal="left" vertical="center"/>
    </xf>
    <xf numFmtId="0" fontId="27" fillId="0" borderId="0" xfId="0" applyFont="1" applyFill="1" applyBorder="1" applyAlignment="1">
      <alignment horizontal="left" wrapText="1"/>
    </xf>
    <xf numFmtId="0" fontId="27" fillId="0" borderId="0" xfId="0" applyFont="1" applyFill="1" applyBorder="1" applyAlignment="1">
      <alignment horizontal="left"/>
    </xf>
    <xf numFmtId="0" fontId="24" fillId="0" borderId="1" xfId="0" applyFont="1" applyFill="1" applyBorder="1" applyAlignment="1">
      <alignment horizontal="left" vertical="center"/>
    </xf>
    <xf numFmtId="0" fontId="21" fillId="0" borderId="0" xfId="0" applyFont="1" applyFill="1" applyBorder="1" applyAlignment="1">
      <alignment horizontal="left" vertical="center"/>
    </xf>
    <xf numFmtId="0" fontId="24" fillId="0" borderId="2" xfId="0" applyFont="1" applyFill="1" applyBorder="1" applyAlignment="1">
      <alignment horizontal="left" vertical="center"/>
    </xf>
    <xf numFmtId="0" fontId="24" fillId="0" borderId="3" xfId="0" applyFont="1" applyFill="1" applyBorder="1" applyAlignment="1">
      <alignment horizontal="left" vertical="center"/>
    </xf>
    <xf numFmtId="0" fontId="24" fillId="0" borderId="4" xfId="0" applyFont="1" applyFill="1" applyBorder="1" applyAlignment="1">
      <alignment horizontal="left" vertical="center"/>
    </xf>
    <xf numFmtId="0" fontId="24" fillId="0" borderId="5" xfId="0" applyFont="1" applyFill="1" applyBorder="1" applyAlignment="1">
      <alignment horizontal="left" vertical="center"/>
    </xf>
    <xf numFmtId="0" fontId="21" fillId="0" borderId="2" xfId="0" applyFont="1" applyFill="1" applyBorder="1" applyAlignment="1">
      <alignment horizontal="left" vertical="center"/>
    </xf>
    <xf numFmtId="0" fontId="24" fillId="0" borderId="6" xfId="0" applyFont="1" applyFill="1" applyBorder="1" applyAlignment="1">
      <alignment horizontal="left" vertical="center"/>
    </xf>
    <xf numFmtId="0" fontId="21" fillId="0" borderId="7" xfId="0" applyFont="1" applyFill="1" applyBorder="1" applyAlignment="1">
      <alignment horizontal="left" vertical="center"/>
    </xf>
    <xf numFmtId="0" fontId="18" fillId="0" borderId="8" xfId="0" applyFont="1" applyFill="1" applyBorder="1" applyAlignment="1">
      <alignment horizontal="left"/>
    </xf>
    <xf numFmtId="0" fontId="24" fillId="0" borderId="9" xfId="0" applyFont="1" applyFill="1" applyBorder="1" applyAlignment="1">
      <alignment horizontal="left" vertical="center"/>
    </xf>
    <xf numFmtId="0" fontId="24" fillId="0" borderId="10" xfId="0" applyFont="1" applyFill="1" applyBorder="1" applyAlignment="1">
      <alignment horizontal="left" vertical="center"/>
    </xf>
    <xf numFmtId="0" fontId="24" fillId="0" borderId="11" xfId="0" applyFont="1" applyFill="1" applyBorder="1" applyAlignment="1">
      <alignment horizontal="left" vertical="center"/>
    </xf>
    <xf numFmtId="0" fontId="24" fillId="0" borderId="12" xfId="0" applyFont="1" applyFill="1" applyBorder="1" applyAlignment="1">
      <alignment horizontal="left" vertical="center"/>
    </xf>
    <xf numFmtId="0" fontId="21" fillId="0" borderId="8" xfId="0" applyFont="1" applyFill="1" applyBorder="1" applyAlignment="1">
      <alignment horizontal="left" vertical="center"/>
    </xf>
    <xf numFmtId="0" fontId="21" fillId="0" borderId="13" xfId="0" applyFont="1" applyFill="1" applyBorder="1" applyAlignment="1">
      <alignment horizontal="left" vertical="center"/>
    </xf>
    <xf numFmtId="0" fontId="21" fillId="0" borderId="14" xfId="0" applyFont="1" applyFill="1" applyBorder="1" applyAlignment="1">
      <alignment horizontal="left" vertical="center"/>
    </xf>
    <xf numFmtId="0" fontId="24" fillId="0" borderId="15" xfId="0" applyFont="1" applyFill="1" applyBorder="1" applyAlignment="1">
      <alignment horizontal="left" vertical="center"/>
    </xf>
    <xf numFmtId="0" fontId="24" fillId="0" borderId="16" xfId="0" applyFont="1" applyFill="1" applyBorder="1" applyAlignment="1">
      <alignment horizontal="left" vertical="center"/>
    </xf>
    <xf numFmtId="0" fontId="24" fillId="0" borderId="17" xfId="0" applyFont="1" applyFill="1" applyBorder="1" applyAlignment="1">
      <alignment horizontal="left" vertical="center"/>
    </xf>
    <xf numFmtId="0" fontId="24" fillId="0" borderId="18" xfId="0" applyFont="1" applyFill="1" applyBorder="1" applyAlignment="1">
      <alignment horizontal="left" vertical="center"/>
    </xf>
    <xf numFmtId="0" fontId="24" fillId="0" borderId="1" xfId="0" applyFont="1" applyFill="1" applyBorder="1" applyAlignment="1" applyProtection="1">
      <alignment horizontal="left" vertical="center" wrapText="1"/>
    </xf>
    <xf numFmtId="0" fontId="28" fillId="0" borderId="0" xfId="0" applyFont="1" applyFill="1" applyBorder="1" applyAlignment="1" applyProtection="1">
      <alignment vertical="center"/>
    </xf>
    <xf numFmtId="0" fontId="28" fillId="0" borderId="0" xfId="0" applyFont="1" applyBorder="1" applyAlignment="1" applyProtection="1">
      <alignment vertical="center"/>
    </xf>
    <xf numFmtId="0" fontId="21" fillId="0" borderId="0" xfId="0" applyFont="1" applyFill="1" applyProtection="1"/>
    <xf numFmtId="0" fontId="21" fillId="0" borderId="0" xfId="0" applyFont="1" applyProtection="1"/>
    <xf numFmtId="0" fontId="21" fillId="0" borderId="0" xfId="0" applyFont="1" applyAlignment="1" applyProtection="1">
      <alignment vertical="center"/>
    </xf>
    <xf numFmtId="0" fontId="22" fillId="0" borderId="0" xfId="0" applyFont="1" applyFill="1" applyBorder="1" applyAlignment="1" applyProtection="1">
      <alignment horizontal="left" vertical="center" wrapText="1"/>
    </xf>
    <xf numFmtId="175" fontId="27" fillId="0" borderId="0" xfId="0" applyNumberFormat="1" applyFont="1" applyFill="1" applyBorder="1" applyAlignment="1" applyProtection="1">
      <alignment horizontal="right" vertical="center"/>
    </xf>
    <xf numFmtId="176" fontId="27" fillId="0" borderId="0" xfId="0" applyNumberFormat="1" applyFont="1" applyFill="1" applyBorder="1" applyAlignment="1" applyProtection="1">
      <alignment horizontal="right" vertical="center"/>
    </xf>
    <xf numFmtId="0" fontId="21" fillId="0" borderId="0" xfId="0" applyFont="1" applyFill="1" applyAlignment="1" applyProtection="1">
      <alignment vertical="center"/>
    </xf>
    <xf numFmtId="0" fontId="21" fillId="0" borderId="0" xfId="0" applyFont="1" applyFill="1"/>
    <xf numFmtId="0" fontId="29" fillId="0" borderId="0" xfId="0" applyFont="1" applyFill="1"/>
    <xf numFmtId="0" fontId="29" fillId="0" borderId="0" xfId="0" applyFont="1" applyFill="1" applyAlignment="1" applyProtection="1">
      <alignment vertical="center"/>
    </xf>
    <xf numFmtId="0" fontId="24" fillId="0" borderId="0" xfId="0" applyFont="1" applyFill="1"/>
    <xf numFmtId="0" fontId="24" fillId="0" borderId="0" xfId="0" applyFont="1"/>
    <xf numFmtId="0" fontId="24" fillId="0" borderId="0" xfId="0" applyFont="1" applyFill="1" applyAlignment="1"/>
    <xf numFmtId="0" fontId="24" fillId="0" borderId="0" xfId="0" applyFont="1" applyAlignment="1"/>
    <xf numFmtId="177" fontId="24" fillId="0" borderId="0" xfId="0" applyNumberFormat="1" applyFont="1" applyBorder="1" applyAlignment="1" applyProtection="1">
      <alignment horizontal="right" vertical="center"/>
    </xf>
    <xf numFmtId="0" fontId="21" fillId="0" borderId="0" xfId="0" applyFont="1" applyAlignment="1" applyProtection="1">
      <alignment horizontal="left" vertical="center"/>
    </xf>
    <xf numFmtId="0" fontId="21" fillId="0" borderId="0" xfId="0" applyFont="1" applyAlignment="1" applyProtection="1">
      <alignment horizontal="right" vertical="center"/>
    </xf>
    <xf numFmtId="3" fontId="21" fillId="0" borderId="0" xfId="0" applyNumberFormat="1" applyFont="1" applyAlignment="1" applyProtection="1">
      <alignment horizontal="right" vertical="center"/>
    </xf>
    <xf numFmtId="0" fontId="21" fillId="0" borderId="0" xfId="0" applyFont="1" applyBorder="1" applyAlignment="1" applyProtection="1">
      <alignment horizontal="right" vertical="center"/>
    </xf>
    <xf numFmtId="0" fontId="24" fillId="0" borderId="0" xfId="0" applyFont="1" applyAlignment="1">
      <alignment horizontal="right"/>
    </xf>
    <xf numFmtId="0" fontId="22" fillId="0" borderId="6" xfId="0" applyFont="1" applyFill="1" applyBorder="1" applyAlignment="1" applyProtection="1">
      <alignment horizontal="left" vertical="center" wrapText="1"/>
    </xf>
    <xf numFmtId="0" fontId="22" fillId="0" borderId="14" xfId="0" applyFont="1" applyFill="1" applyBorder="1" applyAlignment="1" applyProtection="1">
      <alignment horizontal="left" vertical="center" wrapText="1"/>
    </xf>
    <xf numFmtId="175" fontId="27" fillId="0" borderId="14" xfId="0" applyNumberFormat="1" applyFont="1" applyFill="1" applyBorder="1" applyAlignment="1" applyProtection="1">
      <alignment horizontal="right" vertical="center"/>
    </xf>
    <xf numFmtId="176" fontId="27" fillId="0" borderId="14" xfId="0" applyNumberFormat="1" applyFont="1" applyFill="1" applyBorder="1" applyAlignment="1" applyProtection="1">
      <alignment horizontal="right" vertical="center"/>
    </xf>
    <xf numFmtId="176" fontId="27" fillId="0" borderId="7" xfId="0" applyNumberFormat="1" applyFont="1" applyFill="1" applyBorder="1" applyAlignment="1" applyProtection="1">
      <alignment horizontal="right" vertical="center"/>
    </xf>
    <xf numFmtId="3" fontId="24" fillId="2" borderId="19" xfId="0" applyNumberFormat="1" applyFont="1" applyFill="1" applyBorder="1" applyAlignment="1" applyProtection="1">
      <alignment horizontal="right" vertical="center"/>
    </xf>
    <xf numFmtId="3" fontId="24" fillId="2" borderId="20" xfId="0" applyNumberFormat="1" applyFont="1" applyFill="1" applyBorder="1" applyAlignment="1" applyProtection="1">
      <alignment horizontal="right" vertical="center"/>
    </xf>
    <xf numFmtId="3" fontId="24" fillId="2" borderId="21" xfId="0" applyNumberFormat="1" applyFont="1" applyFill="1" applyBorder="1" applyAlignment="1" applyProtection="1">
      <alignment horizontal="right" vertical="center"/>
    </xf>
    <xf numFmtId="0" fontId="24" fillId="0" borderId="19" xfId="0" applyFont="1" applyBorder="1" applyAlignment="1" applyProtection="1">
      <alignment horizontal="center" vertical="center" textRotation="90" wrapText="1"/>
    </xf>
    <xf numFmtId="0" fontId="24" fillId="0" borderId="20" xfId="0" applyFont="1" applyBorder="1" applyAlignment="1" applyProtection="1">
      <alignment horizontal="center" vertical="center" textRotation="90" wrapText="1"/>
    </xf>
    <xf numFmtId="0" fontId="24" fillId="0" borderId="21" xfId="0" applyFont="1" applyBorder="1" applyAlignment="1" applyProtection="1">
      <alignment horizontal="center" vertical="center" textRotation="90" wrapText="1"/>
    </xf>
    <xf numFmtId="175" fontId="27" fillId="0" borderId="19" xfId="0" applyNumberFormat="1" applyFont="1" applyFill="1" applyBorder="1" applyAlignment="1" applyProtection="1">
      <alignment horizontal="right" vertical="center"/>
    </xf>
    <xf numFmtId="175" fontId="27" fillId="0" borderId="20" xfId="0" applyNumberFormat="1" applyFont="1" applyFill="1" applyBorder="1" applyAlignment="1" applyProtection="1">
      <alignment horizontal="right" vertical="center"/>
    </xf>
    <xf numFmtId="175" fontId="27" fillId="0" borderId="21" xfId="0" applyNumberFormat="1" applyFont="1" applyFill="1" applyBorder="1" applyAlignment="1" applyProtection="1">
      <alignment horizontal="right" vertical="center"/>
    </xf>
    <xf numFmtId="0" fontId="24" fillId="0" borderId="19" xfId="0" applyNumberFormat="1" applyFont="1" applyBorder="1" applyAlignment="1" applyProtection="1">
      <alignment horizontal="center" vertical="center" textRotation="90" wrapText="1"/>
    </xf>
    <xf numFmtId="0" fontId="24" fillId="0" borderId="20" xfId="0" applyNumberFormat="1" applyFont="1" applyBorder="1" applyAlignment="1" applyProtection="1">
      <alignment horizontal="center" vertical="center" textRotation="90" wrapText="1"/>
    </xf>
    <xf numFmtId="0" fontId="24" fillId="0" borderId="21" xfId="0" applyNumberFormat="1" applyFont="1" applyBorder="1" applyAlignment="1" applyProtection="1">
      <alignment horizontal="center" vertical="center" textRotation="90" wrapText="1"/>
    </xf>
    <xf numFmtId="3" fontId="22" fillId="7" borderId="22" xfId="0" applyNumberFormat="1" applyFont="1" applyFill="1" applyBorder="1" applyAlignment="1" applyProtection="1">
      <alignment horizontal="right" vertical="center" wrapText="1"/>
      <protection locked="0"/>
    </xf>
    <xf numFmtId="3" fontId="24" fillId="7" borderId="19" xfId="0" applyNumberFormat="1" applyFont="1" applyFill="1" applyBorder="1" applyAlignment="1" applyProtection="1">
      <alignment horizontal="right" vertical="center"/>
      <protection locked="0"/>
    </xf>
    <xf numFmtId="3" fontId="24" fillId="7" borderId="20" xfId="0" applyNumberFormat="1" applyFont="1" applyFill="1" applyBorder="1" applyAlignment="1" applyProtection="1">
      <alignment horizontal="right" vertical="center"/>
      <protection locked="0"/>
    </xf>
    <xf numFmtId="3" fontId="24" fillId="7" borderId="21" xfId="0" applyNumberFormat="1" applyFont="1" applyFill="1" applyBorder="1" applyAlignment="1" applyProtection="1">
      <alignment horizontal="right" vertical="center"/>
      <protection locked="0"/>
    </xf>
    <xf numFmtId="3" fontId="24" fillId="7" borderId="23" xfId="0" applyNumberFormat="1" applyFont="1" applyFill="1" applyBorder="1" applyAlignment="1" applyProtection="1">
      <alignment horizontal="right" vertical="center" wrapText="1"/>
      <protection locked="0"/>
    </xf>
    <xf numFmtId="3" fontId="24" fillId="7" borderId="24" xfId="0" applyNumberFormat="1" applyFont="1" applyFill="1" applyBorder="1" applyAlignment="1" applyProtection="1">
      <alignment horizontal="right" vertical="center" wrapText="1"/>
      <protection locked="0"/>
    </xf>
    <xf numFmtId="3" fontId="24" fillId="7" borderId="22" xfId="0" applyNumberFormat="1" applyFont="1" applyFill="1" applyBorder="1" applyAlignment="1" applyProtection="1">
      <alignment horizontal="right" vertical="center" wrapText="1"/>
      <protection locked="0"/>
    </xf>
    <xf numFmtId="3" fontId="24" fillId="7" borderId="25" xfId="0" applyNumberFormat="1" applyFont="1" applyFill="1" applyBorder="1" applyAlignment="1" applyProtection="1">
      <alignment horizontal="right" vertical="center" wrapText="1"/>
      <protection locked="0"/>
    </xf>
    <xf numFmtId="3" fontId="24" fillId="7" borderId="26" xfId="0" applyNumberFormat="1" applyFont="1" applyFill="1" applyBorder="1" applyAlignment="1" applyProtection="1">
      <alignment horizontal="right" vertical="center" wrapText="1"/>
      <protection locked="0"/>
    </xf>
    <xf numFmtId="3" fontId="24" fillId="7" borderId="27" xfId="0" applyNumberFormat="1" applyFont="1" applyFill="1" applyBorder="1" applyAlignment="1" applyProtection="1">
      <alignment horizontal="right" vertical="center" wrapText="1"/>
      <protection locked="0"/>
    </xf>
    <xf numFmtId="3" fontId="24" fillId="7" borderId="28" xfId="0" applyNumberFormat="1" applyFont="1" applyFill="1" applyBorder="1" applyAlignment="1" applyProtection="1">
      <alignment horizontal="right" vertical="center" wrapText="1"/>
      <protection locked="0"/>
    </xf>
    <xf numFmtId="3" fontId="24" fillId="7" borderId="29" xfId="0" applyNumberFormat="1" applyFont="1" applyFill="1" applyBorder="1" applyAlignment="1" applyProtection="1">
      <alignment horizontal="right" vertical="center" wrapText="1"/>
      <protection locked="0"/>
    </xf>
    <xf numFmtId="3" fontId="24" fillId="7" borderId="30" xfId="0" applyNumberFormat="1" applyFont="1" applyFill="1" applyBorder="1" applyAlignment="1" applyProtection="1">
      <alignment horizontal="right" vertical="center" wrapText="1"/>
      <protection locked="0"/>
    </xf>
    <xf numFmtId="0" fontId="24" fillId="8" borderId="31" xfId="0" applyFont="1" applyFill="1" applyBorder="1" applyAlignment="1" applyProtection="1">
      <alignment horizontal="center" vertical="center" textRotation="90" wrapText="1"/>
    </xf>
    <xf numFmtId="1" fontId="27" fillId="8" borderId="31" xfId="0" applyNumberFormat="1" applyFont="1" applyFill="1" applyBorder="1" applyAlignment="1" applyProtection="1">
      <alignment horizontal="right" vertical="center"/>
    </xf>
    <xf numFmtId="3" fontId="27" fillId="7" borderId="8" xfId="0" applyNumberFormat="1" applyFont="1" applyFill="1" applyBorder="1" applyAlignment="1" applyProtection="1">
      <alignment horizontal="center" vertical="center"/>
      <protection locked="0"/>
    </xf>
    <xf numFmtId="0" fontId="24" fillId="0" borderId="0" xfId="0" applyFont="1" applyFill="1" applyBorder="1" applyAlignment="1" applyProtection="1">
      <alignment vertical="center"/>
    </xf>
    <xf numFmtId="0" fontId="24" fillId="0" borderId="0" xfId="0" applyFont="1" applyFill="1" applyAlignment="1" applyProtection="1">
      <alignment vertical="center"/>
    </xf>
    <xf numFmtId="10" fontId="24" fillId="0" borderId="31" xfId="2" applyNumberFormat="1" applyFont="1" applyFill="1" applyBorder="1" applyAlignment="1" applyProtection="1">
      <alignment horizontal="right" vertical="center"/>
    </xf>
    <xf numFmtId="0" fontId="18" fillId="0" borderId="0" xfId="0" applyFont="1" applyFill="1" applyBorder="1" applyAlignment="1" applyProtection="1">
      <alignment vertical="center"/>
    </xf>
    <xf numFmtId="0" fontId="30" fillId="0" borderId="0" xfId="0" applyFont="1" applyFill="1" applyBorder="1" applyAlignment="1" applyProtection="1">
      <alignment vertical="center"/>
    </xf>
    <xf numFmtId="0" fontId="23" fillId="0" borderId="0" xfId="0" applyFont="1" applyFill="1" applyBorder="1" applyAlignment="1" applyProtection="1">
      <alignment vertical="center"/>
    </xf>
    <xf numFmtId="0" fontId="28" fillId="0" borderId="0" xfId="0" applyFont="1" applyFill="1" applyBorder="1" applyAlignment="1" applyProtection="1"/>
    <xf numFmtId="0" fontId="22" fillId="0" borderId="0" xfId="0" applyFont="1" applyFill="1" applyBorder="1" applyAlignment="1" applyProtection="1"/>
    <xf numFmtId="0" fontId="24" fillId="0" borderId="0" xfId="0" applyFont="1" applyFill="1" applyBorder="1" applyAlignment="1" applyProtection="1">
      <alignment horizontal="right"/>
    </xf>
    <xf numFmtId="0" fontId="24" fillId="0" borderId="0" xfId="0" applyFont="1" applyFill="1" applyBorder="1" applyAlignment="1" applyProtection="1"/>
    <xf numFmtId="10" fontId="24" fillId="0" borderId="0" xfId="2" applyNumberFormat="1" applyFont="1" applyFill="1" applyBorder="1" applyAlignment="1" applyProtection="1">
      <alignment horizontal="right"/>
    </xf>
    <xf numFmtId="0" fontId="24" fillId="0" borderId="0" xfId="0" applyFont="1" applyFill="1" applyBorder="1" applyAlignment="1" applyProtection="1">
      <alignment horizontal="center"/>
    </xf>
    <xf numFmtId="0" fontId="31" fillId="0" borderId="0" xfId="0" applyFont="1" applyFill="1" applyAlignment="1" applyProtection="1">
      <alignment vertical="center"/>
    </xf>
    <xf numFmtId="2" fontId="24" fillId="0" borderId="31" xfId="2" applyNumberFormat="1" applyFont="1" applyFill="1" applyBorder="1" applyAlignment="1" applyProtection="1">
      <alignment horizontal="center" vertical="center"/>
    </xf>
    <xf numFmtId="2" fontId="24" fillId="0" borderId="2" xfId="2" applyNumberFormat="1" applyFont="1" applyFill="1" applyBorder="1" applyAlignment="1" applyProtection="1">
      <alignment horizontal="center" vertical="center"/>
    </xf>
    <xf numFmtId="0" fontId="18" fillId="0" borderId="0" xfId="0" applyFont="1" applyFill="1" applyAlignment="1" applyProtection="1">
      <alignment vertical="center"/>
    </xf>
    <xf numFmtId="169" fontId="18" fillId="0" borderId="32" xfId="2" applyNumberFormat="1" applyFont="1" applyFill="1" applyBorder="1" applyAlignment="1" applyProtection="1">
      <alignment horizontal="right" vertical="center"/>
    </xf>
    <xf numFmtId="0" fontId="30" fillId="0" borderId="0" xfId="0" applyFont="1" applyFill="1" applyAlignment="1" applyProtection="1">
      <alignment vertical="center"/>
    </xf>
    <xf numFmtId="0" fontId="22" fillId="0" borderId="0" xfId="0" applyFont="1" applyFill="1" applyAlignment="1" applyProtection="1">
      <alignment vertical="center"/>
    </xf>
    <xf numFmtId="43" fontId="24" fillId="0" borderId="0" xfId="1" applyFont="1" applyFill="1" applyAlignment="1" applyProtection="1">
      <alignment vertical="center"/>
    </xf>
    <xf numFmtId="43" fontId="24" fillId="0" borderId="0" xfId="1" applyFont="1" applyFill="1" applyAlignment="1" applyProtection="1">
      <alignment horizontal="right" vertical="center"/>
    </xf>
    <xf numFmtId="10" fontId="24" fillId="0" borderId="0" xfId="2" applyNumberFormat="1" applyFont="1" applyFill="1" applyAlignment="1" applyProtection="1">
      <alignment horizontal="right" vertical="center"/>
    </xf>
    <xf numFmtId="43" fontId="24" fillId="0" borderId="0" xfId="1" applyFont="1" applyFill="1" applyBorder="1" applyAlignment="1" applyProtection="1">
      <alignment vertical="center"/>
    </xf>
    <xf numFmtId="0" fontId="32" fillId="0" borderId="0" xfId="0" applyFont="1" applyFill="1" applyAlignment="1" applyProtection="1">
      <alignment vertical="center"/>
    </xf>
    <xf numFmtId="0" fontId="22" fillId="0" borderId="0" xfId="0" applyFont="1" applyFill="1" applyAlignment="1" applyProtection="1">
      <alignment horizontal="right" vertical="center"/>
    </xf>
    <xf numFmtId="0" fontId="22" fillId="0" borderId="0" xfId="0" applyFont="1" applyFill="1" applyBorder="1" applyAlignment="1" applyProtection="1">
      <alignment vertical="center"/>
    </xf>
    <xf numFmtId="0" fontId="32" fillId="0" borderId="0" xfId="0" applyFont="1" applyFill="1" applyBorder="1" applyAlignment="1" applyProtection="1">
      <alignment vertical="center"/>
    </xf>
    <xf numFmtId="43" fontId="22" fillId="0" borderId="0" xfId="1" applyFont="1" applyFill="1" applyAlignment="1" applyProtection="1">
      <alignment vertical="center"/>
    </xf>
    <xf numFmtId="43" fontId="22" fillId="0" borderId="0" xfId="1" applyFont="1" applyFill="1" applyAlignment="1" applyProtection="1">
      <alignment horizontal="right" vertical="center"/>
    </xf>
    <xf numFmtId="10" fontId="22" fillId="0" borderId="0" xfId="2" applyNumberFormat="1" applyFont="1" applyFill="1" applyAlignment="1" applyProtection="1">
      <alignment horizontal="right" vertical="center"/>
    </xf>
    <xf numFmtId="10" fontId="22" fillId="0" borderId="0" xfId="2" applyNumberFormat="1" applyFont="1" applyFill="1" applyBorder="1" applyAlignment="1" applyProtection="1">
      <alignment vertical="center"/>
    </xf>
    <xf numFmtId="166" fontId="22" fillId="0" borderId="0" xfId="1" applyNumberFormat="1" applyFont="1" applyFill="1" applyBorder="1" applyAlignment="1" applyProtection="1">
      <alignment vertical="center"/>
    </xf>
    <xf numFmtId="0" fontId="33" fillId="0" borderId="0" xfId="0" applyFont="1" applyFill="1" applyAlignment="1" applyProtection="1">
      <alignment vertical="center"/>
    </xf>
    <xf numFmtId="43" fontId="33" fillId="0" borderId="0" xfId="1" applyFont="1" applyFill="1" applyAlignment="1" applyProtection="1">
      <alignment vertical="center"/>
    </xf>
    <xf numFmtId="43" fontId="33" fillId="0" borderId="0" xfId="1" applyFont="1" applyFill="1" applyAlignment="1" applyProtection="1">
      <alignment horizontal="right" vertical="center"/>
    </xf>
    <xf numFmtId="10" fontId="33" fillId="0" borderId="0" xfId="2" applyNumberFormat="1" applyFont="1" applyFill="1" applyAlignment="1" applyProtection="1">
      <alignment horizontal="right" vertical="center"/>
    </xf>
    <xf numFmtId="10" fontId="33" fillId="0" borderId="0" xfId="2" applyNumberFormat="1" applyFont="1" applyFill="1" applyBorder="1" applyAlignment="1" applyProtection="1">
      <alignment vertical="center"/>
    </xf>
    <xf numFmtId="10" fontId="33" fillId="0" borderId="0" xfId="2" applyNumberFormat="1" applyFont="1" applyFill="1" applyAlignment="1" applyProtection="1">
      <alignment vertical="center"/>
    </xf>
    <xf numFmtId="0" fontId="24" fillId="0" borderId="0" xfId="0" applyFont="1" applyFill="1" applyAlignment="1" applyProtection="1">
      <alignment horizontal="right" vertical="center"/>
    </xf>
    <xf numFmtId="9" fontId="24" fillId="7" borderId="8" xfId="1" applyNumberFormat="1" applyFont="1" applyFill="1" applyBorder="1" applyAlignment="1" applyProtection="1">
      <alignment horizontal="center" vertical="center"/>
      <protection locked="0"/>
    </xf>
    <xf numFmtId="43" fontId="27" fillId="0" borderId="2" xfId="1" applyFont="1" applyFill="1" applyBorder="1" applyAlignment="1" applyProtection="1">
      <alignment horizontal="center" vertical="top" wrapText="1"/>
    </xf>
    <xf numFmtId="10" fontId="24" fillId="0" borderId="9" xfId="2" applyNumberFormat="1" applyFont="1" applyFill="1" applyBorder="1" applyAlignment="1" applyProtection="1">
      <alignment horizontal="right" vertical="center"/>
    </xf>
    <xf numFmtId="10" fontId="24" fillId="0" borderId="10" xfId="2" applyNumberFormat="1" applyFont="1" applyFill="1" applyBorder="1" applyAlignment="1" applyProtection="1">
      <alignment horizontal="right" vertical="center"/>
    </xf>
    <xf numFmtId="10" fontId="24" fillId="0" borderId="11" xfId="2" applyNumberFormat="1" applyFont="1" applyFill="1" applyBorder="1" applyAlignment="1" applyProtection="1">
      <alignment horizontal="right" vertical="center"/>
    </xf>
    <xf numFmtId="10" fontId="24" fillId="7" borderId="33" xfId="2" applyNumberFormat="1" applyFont="1" applyFill="1" applyBorder="1" applyAlignment="1" applyProtection="1">
      <alignment horizontal="right" vertical="center"/>
      <protection locked="0"/>
    </xf>
    <xf numFmtId="10" fontId="24" fillId="7" borderId="34" xfId="2" applyNumberFormat="1" applyFont="1" applyFill="1" applyBorder="1" applyAlignment="1" applyProtection="1">
      <alignment horizontal="right" vertical="center"/>
      <protection locked="0"/>
    </xf>
    <xf numFmtId="10" fontId="24" fillId="7" borderId="8" xfId="2" applyNumberFormat="1" applyFont="1" applyFill="1" applyBorder="1" applyAlignment="1" applyProtection="1">
      <alignment horizontal="right" vertical="center"/>
      <protection locked="0"/>
    </xf>
    <xf numFmtId="10" fontId="27" fillId="0" borderId="31" xfId="2" applyNumberFormat="1" applyFont="1" applyFill="1" applyBorder="1" applyAlignment="1" applyProtection="1">
      <alignment horizontal="right" vertical="center"/>
    </xf>
    <xf numFmtId="9" fontId="24" fillId="0" borderId="8" xfId="1" applyNumberFormat="1" applyFont="1" applyFill="1" applyBorder="1" applyAlignment="1" applyProtection="1">
      <alignment horizontal="center" vertical="center"/>
    </xf>
    <xf numFmtId="10" fontId="27" fillId="0" borderId="2" xfId="2" applyNumberFormat="1" applyFont="1" applyFill="1" applyBorder="1" applyAlignment="1" applyProtection="1">
      <alignment horizontal="right" vertical="center"/>
    </xf>
    <xf numFmtId="169" fontId="18" fillId="0" borderId="32" xfId="1" applyNumberFormat="1" applyFont="1" applyFill="1" applyBorder="1" applyAlignment="1" applyProtection="1">
      <alignment horizontal="right" vertical="center"/>
    </xf>
    <xf numFmtId="0" fontId="24" fillId="0" borderId="0" xfId="0" applyFont="1" applyFill="1" applyAlignment="1" applyProtection="1">
      <alignment horizontal="left" vertical="center"/>
    </xf>
    <xf numFmtId="43" fontId="27" fillId="0" borderId="13" xfId="1" applyFont="1" applyFill="1" applyBorder="1" applyAlignment="1" applyProtection="1">
      <alignment horizontal="center" vertical="top" wrapText="1"/>
    </xf>
    <xf numFmtId="0" fontId="24" fillId="9" borderId="0" xfId="0" applyFont="1" applyFill="1" applyBorder="1" applyAlignment="1" applyProtection="1">
      <alignment horizontal="center" vertical="center" textRotation="90"/>
    </xf>
    <xf numFmtId="0" fontId="24" fillId="9" borderId="0" xfId="0" applyFont="1" applyFill="1" applyBorder="1" applyAlignment="1" applyProtection="1">
      <alignment horizontal="center" vertical="top" textRotation="90"/>
    </xf>
    <xf numFmtId="0" fontId="21" fillId="9" borderId="0" xfId="0" applyFont="1" applyFill="1" applyBorder="1" applyAlignment="1" applyProtection="1">
      <alignment horizontal="center" vertical="top" textRotation="90"/>
    </xf>
    <xf numFmtId="0" fontId="22" fillId="0" borderId="0" xfId="0" applyFont="1" applyAlignment="1" applyProtection="1">
      <alignment vertical="top" textRotation="90"/>
    </xf>
    <xf numFmtId="0" fontId="21" fillId="0" borderId="0" xfId="0" applyFont="1" applyAlignment="1" applyProtection="1">
      <alignment vertical="center" textRotation="90"/>
    </xf>
    <xf numFmtId="0" fontId="21" fillId="9" borderId="0" xfId="0" applyFont="1" applyFill="1" applyBorder="1" applyAlignment="1" applyProtection="1">
      <alignment vertical="top" textRotation="90"/>
    </xf>
    <xf numFmtId="0" fontId="21" fillId="9" borderId="0" xfId="0" applyFont="1" applyFill="1" applyAlignment="1" applyProtection="1">
      <alignment vertical="top" textRotation="90"/>
    </xf>
    <xf numFmtId="0" fontId="21" fillId="9" borderId="0" xfId="0" applyFont="1" applyFill="1" applyAlignment="1" applyProtection="1">
      <alignment horizontal="center" vertical="top" textRotation="90" wrapText="1"/>
    </xf>
    <xf numFmtId="0" fontId="21" fillId="0" borderId="0" xfId="0" applyFont="1" applyFill="1" applyBorder="1" applyAlignment="1" applyProtection="1">
      <alignment horizontal="left" vertical="center" textRotation="90"/>
    </xf>
    <xf numFmtId="0" fontId="21" fillId="0" borderId="0" xfId="0" applyFont="1" applyBorder="1" applyAlignment="1" applyProtection="1">
      <alignment vertical="center"/>
    </xf>
    <xf numFmtId="0" fontId="22" fillId="0" borderId="0" xfId="0" applyFont="1" applyAlignment="1" applyProtection="1">
      <alignment vertical="top"/>
    </xf>
    <xf numFmtId="170" fontId="34" fillId="3" borderId="0" xfId="0" applyNumberFormat="1" applyFont="1" applyFill="1" applyBorder="1" applyAlignment="1" applyProtection="1">
      <alignment horizontal="right" vertical="top"/>
    </xf>
    <xf numFmtId="0" fontId="24" fillId="0" borderId="0" xfId="0" applyNumberFormat="1" applyFont="1" applyBorder="1" applyAlignment="1" applyProtection="1">
      <alignment horizontal="center" vertical="top"/>
    </xf>
    <xf numFmtId="0" fontId="24" fillId="0" borderId="0" xfId="0" applyNumberFormat="1" applyFont="1" applyBorder="1" applyAlignment="1" applyProtection="1">
      <alignment horizontal="right" vertical="top"/>
    </xf>
    <xf numFmtId="0" fontId="23" fillId="0" borderId="0" xfId="0" applyFont="1" applyAlignment="1" applyProtection="1">
      <alignment vertical="top"/>
    </xf>
    <xf numFmtId="0" fontId="23" fillId="0" borderId="0" xfId="0" applyFont="1" applyBorder="1" applyAlignment="1" applyProtection="1">
      <alignment vertical="center"/>
    </xf>
    <xf numFmtId="173" fontId="21" fillId="0" borderId="0" xfId="0" applyNumberFormat="1" applyFont="1" applyBorder="1" applyAlignment="1" applyProtection="1">
      <alignment vertical="center"/>
    </xf>
    <xf numFmtId="0" fontId="23" fillId="0" borderId="0" xfId="0" applyFont="1" applyAlignment="1" applyProtection="1">
      <alignment vertical="center"/>
    </xf>
    <xf numFmtId="0" fontId="23" fillId="0" borderId="0" xfId="0" applyFont="1" applyAlignment="1" applyProtection="1">
      <alignment horizontal="center" vertical="center" textRotation="180" wrapText="1"/>
    </xf>
    <xf numFmtId="43" fontId="21" fillId="0" borderId="0" xfId="1" applyFont="1" applyAlignment="1" applyProtection="1">
      <alignment vertical="center" wrapText="1"/>
    </xf>
    <xf numFmtId="0" fontId="21" fillId="0" borderId="0" xfId="0" applyFont="1" applyAlignment="1" applyProtection="1">
      <alignment horizontal="center" vertical="center" textRotation="180" wrapText="1"/>
    </xf>
    <xf numFmtId="0" fontId="21" fillId="0" borderId="0" xfId="0" applyFont="1" applyAlignment="1" applyProtection="1">
      <alignment horizontal="center" vertical="center"/>
    </xf>
    <xf numFmtId="0" fontId="22" fillId="0" borderId="0" xfId="0" applyFont="1" applyAlignment="1" applyProtection="1">
      <alignment vertical="center"/>
    </xf>
    <xf numFmtId="0" fontId="22" fillId="0" borderId="0" xfId="0" applyNumberFormat="1" applyFont="1" applyBorder="1" applyAlignment="1" applyProtection="1">
      <alignment horizontal="right" vertical="center"/>
    </xf>
    <xf numFmtId="170" fontId="34" fillId="3" borderId="0" xfId="0" applyNumberFormat="1" applyFont="1" applyFill="1" applyBorder="1" applyAlignment="1" applyProtection="1">
      <alignment horizontal="right" vertical="center"/>
    </xf>
    <xf numFmtId="0" fontId="22" fillId="0" borderId="0" xfId="0" applyNumberFormat="1" applyFont="1" applyBorder="1" applyAlignment="1" applyProtection="1">
      <alignment horizontal="center" vertical="center"/>
    </xf>
    <xf numFmtId="172" fontId="21" fillId="0" borderId="0" xfId="0" applyNumberFormat="1" applyFont="1" applyAlignment="1" applyProtection="1">
      <alignment vertical="center"/>
    </xf>
    <xf numFmtId="0" fontId="34" fillId="0" borderId="0" xfId="0" applyFont="1" applyBorder="1" applyAlignment="1" applyProtection="1">
      <alignment vertical="center"/>
    </xf>
    <xf numFmtId="167" fontId="21" fillId="0" borderId="0" xfId="2" applyNumberFormat="1" applyFont="1" applyFill="1" applyBorder="1" applyAlignment="1" applyProtection="1">
      <alignment horizontal="right" vertical="center"/>
    </xf>
    <xf numFmtId="171" fontId="35" fillId="0" borderId="0" xfId="1" applyNumberFormat="1" applyFont="1" applyFill="1" applyBorder="1" applyAlignment="1" applyProtection="1">
      <alignment horizontal="right" vertical="center"/>
    </xf>
    <xf numFmtId="0" fontId="36" fillId="0" borderId="1" xfId="0" applyNumberFormat="1" applyFont="1" applyBorder="1" applyAlignment="1" applyProtection="1">
      <alignment horizontal="left" vertical="center" wrapText="1"/>
    </xf>
    <xf numFmtId="176" fontId="27" fillId="7" borderId="35" xfId="0" applyNumberFormat="1" applyFont="1" applyFill="1" applyBorder="1" applyAlignment="1" applyProtection="1">
      <alignment horizontal="right" vertical="center"/>
      <protection locked="0"/>
    </xf>
    <xf numFmtId="176" fontId="27" fillId="7" borderId="36" xfId="0" applyNumberFormat="1" applyFont="1" applyFill="1" applyBorder="1" applyAlignment="1" applyProtection="1">
      <alignment horizontal="right" vertical="center"/>
      <protection locked="0"/>
    </xf>
    <xf numFmtId="176" fontId="27" fillId="7" borderId="37" xfId="0" applyNumberFormat="1" applyFont="1" applyFill="1" applyBorder="1" applyAlignment="1" applyProtection="1">
      <alignment horizontal="right" vertical="center"/>
      <protection locked="0"/>
    </xf>
    <xf numFmtId="164" fontId="24" fillId="7" borderId="16" xfId="0" applyNumberFormat="1" applyFont="1" applyFill="1" applyBorder="1" applyAlignment="1" applyProtection="1">
      <alignment horizontal="right" vertical="center" wrapText="1"/>
      <protection locked="0"/>
    </xf>
    <xf numFmtId="176" fontId="24" fillId="0" borderId="22" xfId="0" applyNumberFormat="1" applyFont="1" applyFill="1" applyBorder="1" applyAlignment="1" applyProtection="1">
      <alignment horizontal="right" vertical="center"/>
    </xf>
    <xf numFmtId="176" fontId="24" fillId="0" borderId="23" xfId="0" applyNumberFormat="1" applyFont="1" applyFill="1" applyBorder="1" applyAlignment="1" applyProtection="1">
      <alignment horizontal="right" vertical="center"/>
    </xf>
    <xf numFmtId="176" fontId="24" fillId="0" borderId="24" xfId="0" applyNumberFormat="1" applyFont="1" applyFill="1" applyBorder="1" applyAlignment="1" applyProtection="1">
      <alignment horizontal="right" vertical="center"/>
    </xf>
    <xf numFmtId="0" fontId="24" fillId="0" borderId="0" xfId="0" applyFont="1" applyProtection="1"/>
    <xf numFmtId="176" fontId="24" fillId="7" borderId="28" xfId="0" applyNumberFormat="1" applyFont="1" applyFill="1" applyBorder="1" applyAlignment="1" applyProtection="1">
      <alignment horizontal="right" vertical="center"/>
      <protection locked="0"/>
    </xf>
    <xf numFmtId="176" fontId="24" fillId="7" borderId="29" xfId="0" applyNumberFormat="1" applyFont="1" applyFill="1" applyBorder="1" applyAlignment="1" applyProtection="1">
      <alignment horizontal="right" vertical="center"/>
      <protection locked="0"/>
    </xf>
    <xf numFmtId="176" fontId="24" fillId="7" borderId="30" xfId="0" applyNumberFormat="1" applyFont="1" applyFill="1" applyBorder="1" applyAlignment="1" applyProtection="1">
      <alignment horizontal="right" vertical="center"/>
      <protection locked="0"/>
    </xf>
    <xf numFmtId="0" fontId="24" fillId="0" borderId="0" xfId="0" applyFont="1" applyAlignment="1" applyProtection="1"/>
    <xf numFmtId="176" fontId="24" fillId="2" borderId="19" xfId="0" applyNumberFormat="1" applyFont="1" applyFill="1" applyBorder="1" applyAlignment="1" applyProtection="1">
      <alignment horizontal="right" vertical="center"/>
    </xf>
    <xf numFmtId="176" fontId="24" fillId="2" borderId="20" xfId="0" applyNumberFormat="1" applyFont="1" applyFill="1" applyBorder="1" applyAlignment="1" applyProtection="1">
      <alignment horizontal="right" vertical="center"/>
    </xf>
    <xf numFmtId="176" fontId="24" fillId="2" borderId="21" xfId="0" applyNumberFormat="1" applyFont="1" applyFill="1" applyBorder="1" applyAlignment="1" applyProtection="1">
      <alignment horizontal="right" vertical="center"/>
    </xf>
    <xf numFmtId="177" fontId="24" fillId="0" borderId="22" xfId="0" applyNumberFormat="1" applyFont="1" applyBorder="1" applyAlignment="1" applyProtection="1">
      <alignment horizontal="right" vertical="center"/>
    </xf>
    <xf numFmtId="177" fontId="24" fillId="0" borderId="23" xfId="0" applyNumberFormat="1" applyFont="1" applyBorder="1" applyAlignment="1" applyProtection="1">
      <alignment horizontal="right" vertical="center"/>
    </xf>
    <xf numFmtId="177" fontId="24" fillId="0" borderId="24" xfId="0" applyNumberFormat="1" applyFont="1" applyBorder="1" applyAlignment="1" applyProtection="1">
      <alignment horizontal="right" vertical="center"/>
    </xf>
    <xf numFmtId="164" fontId="24" fillId="7" borderId="34" xfId="0" applyNumberFormat="1" applyFont="1" applyFill="1" applyBorder="1" applyAlignment="1" applyProtection="1">
      <alignment horizontal="right" vertical="center" wrapText="1"/>
      <protection locked="0"/>
    </xf>
    <xf numFmtId="177" fontId="24" fillId="0" borderId="28" xfId="0" applyNumberFormat="1" applyFont="1" applyBorder="1" applyAlignment="1" applyProtection="1">
      <alignment horizontal="right" vertical="center"/>
    </xf>
    <xf numFmtId="177" fontId="24" fillId="0" borderId="29" xfId="0" applyNumberFormat="1" applyFont="1" applyBorder="1" applyAlignment="1" applyProtection="1">
      <alignment horizontal="right" vertical="center"/>
    </xf>
    <xf numFmtId="177" fontId="24" fillId="0" borderId="30" xfId="0" applyNumberFormat="1" applyFont="1" applyBorder="1" applyAlignment="1" applyProtection="1">
      <alignment horizontal="right" vertical="center"/>
    </xf>
    <xf numFmtId="177" fontId="24" fillId="2" borderId="19" xfId="0" applyNumberFormat="1" applyFont="1" applyFill="1" applyBorder="1" applyAlignment="1" applyProtection="1">
      <alignment horizontal="right" vertical="center"/>
    </xf>
    <xf numFmtId="177" fontId="24" fillId="2" borderId="20" xfId="0" applyNumberFormat="1" applyFont="1" applyFill="1" applyBorder="1" applyAlignment="1" applyProtection="1">
      <alignment horizontal="right" vertical="center"/>
    </xf>
    <xf numFmtId="177" fontId="24" fillId="2" borderId="21" xfId="0" applyNumberFormat="1" applyFont="1" applyFill="1" applyBorder="1" applyAlignment="1" applyProtection="1">
      <alignment horizontal="right" vertical="center"/>
    </xf>
    <xf numFmtId="164" fontId="24" fillId="7" borderId="8" xfId="0" applyNumberFormat="1" applyFont="1" applyFill="1" applyBorder="1" applyAlignment="1" applyProtection="1">
      <alignment horizontal="right" vertical="center" wrapText="1"/>
      <protection locked="0"/>
    </xf>
    <xf numFmtId="177" fontId="24" fillId="0" borderId="19" xfId="0" applyNumberFormat="1" applyFont="1" applyBorder="1" applyAlignment="1" applyProtection="1">
      <alignment horizontal="right" vertical="center"/>
    </xf>
    <xf numFmtId="177" fontId="24" fillId="0" borderId="20" xfId="0" applyNumberFormat="1" applyFont="1" applyBorder="1" applyAlignment="1" applyProtection="1">
      <alignment horizontal="right" vertical="center"/>
    </xf>
    <xf numFmtId="177" fontId="24" fillId="0" borderId="21" xfId="0" applyNumberFormat="1" applyFont="1" applyBorder="1" applyAlignment="1" applyProtection="1">
      <alignment horizontal="right" vertical="center"/>
    </xf>
    <xf numFmtId="176" fontId="27" fillId="2" borderId="38" xfId="0" applyNumberFormat="1" applyFont="1" applyFill="1" applyBorder="1" applyAlignment="1" applyProtection="1">
      <alignment horizontal="right" vertical="center"/>
    </xf>
    <xf numFmtId="176" fontId="27" fillId="2" borderId="39" xfId="0" applyNumberFormat="1" applyFont="1" applyFill="1" applyBorder="1" applyAlignment="1" applyProtection="1">
      <alignment horizontal="right" vertical="center"/>
    </xf>
    <xf numFmtId="176" fontId="27" fillId="2" borderId="40" xfId="0" applyNumberFormat="1" applyFont="1" applyFill="1" applyBorder="1" applyAlignment="1" applyProtection="1">
      <alignment horizontal="right" vertical="center"/>
    </xf>
    <xf numFmtId="0" fontId="24" fillId="0" borderId="0" xfId="0" applyFont="1" applyAlignment="1" applyProtection="1">
      <alignment horizontal="right"/>
    </xf>
    <xf numFmtId="0" fontId="24" fillId="7" borderId="8" xfId="0" applyFont="1" applyFill="1" applyBorder="1" applyAlignment="1" applyProtection="1">
      <alignment horizontal="center" vertical="center" textRotation="90"/>
    </xf>
    <xf numFmtId="0" fontId="24" fillId="0" borderId="41" xfId="0" applyFont="1" applyFill="1" applyBorder="1" applyAlignment="1" applyProtection="1">
      <alignment horizontal="left" vertical="center" wrapText="1"/>
    </xf>
    <xf numFmtId="0" fontId="24" fillId="0" borderId="17" xfId="0" applyFont="1" applyFill="1" applyBorder="1" applyAlignment="1" applyProtection="1">
      <alignment horizontal="left" vertical="center" wrapText="1"/>
    </xf>
    <xf numFmtId="0" fontId="36" fillId="0" borderId="9" xfId="0" applyFont="1" applyBorder="1" applyAlignment="1" applyProtection="1">
      <alignment horizontal="left" vertical="center" wrapText="1"/>
    </xf>
    <xf numFmtId="174" fontId="27" fillId="5" borderId="31" xfId="1" applyNumberFormat="1" applyFont="1" applyFill="1" applyBorder="1" applyAlignment="1" applyProtection="1">
      <alignment horizontal="center" vertical="center" wrapText="1"/>
    </xf>
    <xf numFmtId="0" fontId="27" fillId="4" borderId="31" xfId="0" applyFont="1" applyFill="1" applyBorder="1" applyAlignment="1" applyProtection="1">
      <alignment horizontal="center" vertical="center" wrapText="1"/>
    </xf>
    <xf numFmtId="174" fontId="27" fillId="4" borderId="9" xfId="0" applyNumberFormat="1" applyFont="1" applyFill="1" applyBorder="1" applyAlignment="1" applyProtection="1">
      <alignment horizontal="right" vertical="center"/>
    </xf>
    <xf numFmtId="174" fontId="27" fillId="4" borderId="10" xfId="0" applyNumberFormat="1" applyFont="1" applyFill="1" applyBorder="1" applyAlignment="1" applyProtection="1">
      <alignment horizontal="right" vertical="center"/>
    </xf>
    <xf numFmtId="174" fontId="27" fillId="4" borderId="31" xfId="0" applyNumberFormat="1" applyFont="1" applyFill="1" applyBorder="1" applyAlignment="1" applyProtection="1">
      <alignment horizontal="right" vertical="center"/>
    </xf>
    <xf numFmtId="0" fontId="18" fillId="0" borderId="16" xfId="0" applyFont="1" applyBorder="1" applyAlignment="1" applyProtection="1">
      <alignment horizontal="center" vertical="center" textRotation="90"/>
    </xf>
    <xf numFmtId="183" fontId="34" fillId="0" borderId="34" xfId="0" applyNumberFormat="1" applyFont="1" applyFill="1" applyBorder="1" applyAlignment="1" applyProtection="1">
      <alignment horizontal="right" vertical="center"/>
    </xf>
    <xf numFmtId="0" fontId="24" fillId="0" borderId="22" xfId="0" applyNumberFormat="1" applyFont="1" applyFill="1" applyBorder="1" applyAlignment="1" applyProtection="1">
      <alignment horizontal="center" vertical="center" textRotation="90" wrapText="1"/>
      <protection locked="0"/>
    </xf>
    <xf numFmtId="0" fontId="24" fillId="0" borderId="23" xfId="0" applyNumberFormat="1" applyFont="1" applyBorder="1" applyAlignment="1" applyProtection="1">
      <alignment horizontal="center" vertical="center" textRotation="90" wrapText="1"/>
      <protection locked="0"/>
    </xf>
    <xf numFmtId="0" fontId="24" fillId="0" borderId="23" xfId="0" applyNumberFormat="1" applyFont="1" applyBorder="1" applyAlignment="1" applyProtection="1">
      <alignment horizontal="center" vertical="center" textRotation="90" wrapText="1"/>
    </xf>
    <xf numFmtId="0" fontId="24" fillId="0" borderId="24" xfId="0" applyNumberFormat="1" applyFont="1" applyBorder="1" applyAlignment="1" applyProtection="1">
      <alignment horizontal="center" vertical="center" textRotation="90" wrapText="1"/>
      <protection locked="0"/>
    </xf>
    <xf numFmtId="0" fontId="24" fillId="0" borderId="22" xfId="0" applyNumberFormat="1" applyFont="1" applyBorder="1" applyAlignment="1" applyProtection="1">
      <alignment horizontal="center" vertical="center" textRotation="90" wrapText="1"/>
    </xf>
    <xf numFmtId="0" fontId="24" fillId="0" borderId="24" xfId="0" applyNumberFormat="1" applyFont="1" applyBorder="1" applyAlignment="1" applyProtection="1">
      <alignment horizontal="center" vertical="center" textRotation="90" wrapText="1"/>
    </xf>
    <xf numFmtId="179" fontId="24" fillId="7" borderId="28" xfId="2" applyNumberFormat="1" applyFont="1" applyFill="1" applyBorder="1" applyAlignment="1" applyProtection="1">
      <alignment vertical="center"/>
      <protection locked="0"/>
    </xf>
    <xf numFmtId="179" fontId="24" fillId="7" borderId="29" xfId="2" applyNumberFormat="1" applyFont="1" applyFill="1" applyBorder="1" applyAlignment="1" applyProtection="1">
      <alignment vertical="center"/>
      <protection locked="0"/>
    </xf>
    <xf numFmtId="179" fontId="24" fillId="7" borderId="30" xfId="2" applyNumberFormat="1" applyFont="1" applyFill="1" applyBorder="1" applyAlignment="1" applyProtection="1">
      <alignment vertical="center"/>
      <protection locked="0"/>
    </xf>
    <xf numFmtId="186" fontId="27" fillId="5" borderId="28" xfId="0" applyNumberFormat="1" applyFont="1" applyFill="1" applyBorder="1" applyAlignment="1" applyProtection="1">
      <alignment vertical="center"/>
    </xf>
    <xf numFmtId="10" fontId="27" fillId="5" borderId="30" xfId="0" applyNumberFormat="1" applyFont="1" applyFill="1" applyBorder="1" applyAlignment="1" applyProtection="1">
      <alignment vertical="center"/>
    </xf>
    <xf numFmtId="0" fontId="27" fillId="0" borderId="11" xfId="0" applyFont="1" applyFill="1" applyBorder="1" applyAlignment="1" applyProtection="1">
      <alignment vertical="center" wrapText="1"/>
    </xf>
    <xf numFmtId="168" fontId="24" fillId="0" borderId="9" xfId="0" applyNumberFormat="1" applyFont="1" applyFill="1" applyBorder="1" applyAlignment="1" applyProtection="1">
      <alignment vertical="center" wrapText="1"/>
    </xf>
    <xf numFmtId="173" fontId="24" fillId="7" borderId="22" xfId="0" applyNumberFormat="1" applyFont="1" applyFill="1" applyBorder="1" applyAlignment="1" applyProtection="1">
      <alignment horizontal="right" vertical="center"/>
      <protection locked="0"/>
    </xf>
    <xf numFmtId="173" fontId="24" fillId="7" borderId="23" xfId="0" applyNumberFormat="1" applyFont="1" applyFill="1" applyBorder="1" applyAlignment="1" applyProtection="1">
      <alignment horizontal="right" vertical="center"/>
      <protection locked="0"/>
    </xf>
    <xf numFmtId="173" fontId="24" fillId="7" borderId="24" xfId="0" applyNumberFormat="1" applyFont="1" applyFill="1" applyBorder="1" applyAlignment="1" applyProtection="1">
      <alignment horizontal="right" vertical="center"/>
      <protection locked="0"/>
    </xf>
    <xf numFmtId="168" fontId="24" fillId="0" borderId="10" xfId="0" applyNumberFormat="1" applyFont="1" applyFill="1" applyBorder="1" applyAlignment="1" applyProtection="1">
      <alignment vertical="center" wrapText="1"/>
    </xf>
    <xf numFmtId="173" fontId="24" fillId="7" borderId="25" xfId="0" applyNumberFormat="1" applyFont="1" applyFill="1" applyBorder="1" applyAlignment="1" applyProtection="1">
      <alignment horizontal="right" vertical="center"/>
      <protection locked="0"/>
    </xf>
    <xf numFmtId="173" fontId="24" fillId="7" borderId="26" xfId="0" applyNumberFormat="1" applyFont="1" applyFill="1" applyBorder="1" applyAlignment="1" applyProtection="1">
      <alignment horizontal="right" vertical="center"/>
      <protection locked="0"/>
    </xf>
    <xf numFmtId="173" fontId="24" fillId="7" borderId="27" xfId="0" applyNumberFormat="1" applyFont="1" applyFill="1" applyBorder="1" applyAlignment="1" applyProtection="1">
      <alignment horizontal="right" vertical="center"/>
      <protection locked="0"/>
    </xf>
    <xf numFmtId="0" fontId="24" fillId="0" borderId="11" xfId="0" applyNumberFormat="1" applyFont="1" applyFill="1" applyBorder="1" applyAlignment="1" applyProtection="1">
      <alignment horizontal="left" vertical="center" wrapText="1"/>
    </xf>
    <xf numFmtId="178" fontId="24" fillId="0" borderId="28" xfId="2" applyNumberFormat="1" applyFont="1" applyFill="1" applyBorder="1" applyAlignment="1" applyProtection="1">
      <alignment horizontal="right" vertical="center"/>
    </xf>
    <xf numFmtId="178" fontId="24" fillId="0" borderId="29" xfId="2" applyNumberFormat="1" applyFont="1" applyFill="1" applyBorder="1" applyAlignment="1" applyProtection="1">
      <alignment horizontal="right" vertical="center"/>
    </xf>
    <xf numFmtId="178" fontId="24" fillId="0" borderId="30" xfId="2" applyNumberFormat="1" applyFont="1" applyFill="1" applyBorder="1" applyAlignment="1" applyProtection="1">
      <alignment horizontal="right" vertical="center"/>
    </xf>
    <xf numFmtId="187" fontId="24" fillId="0" borderId="22" xfId="0" applyNumberFormat="1" applyFont="1" applyFill="1" applyBorder="1" applyAlignment="1" applyProtection="1">
      <alignment horizontal="center" vertical="center"/>
    </xf>
    <xf numFmtId="187" fontId="24" fillId="0" borderId="23" xfId="0" applyNumberFormat="1" applyFont="1" applyFill="1" applyBorder="1" applyAlignment="1" applyProtection="1">
      <alignment horizontal="center" vertical="center"/>
    </xf>
    <xf numFmtId="187" fontId="24" fillId="0" borderId="24" xfId="0" applyNumberFormat="1" applyFont="1" applyFill="1" applyBorder="1" applyAlignment="1" applyProtection="1">
      <alignment horizontal="center" vertical="center"/>
    </xf>
    <xf numFmtId="187" fontId="24" fillId="0" borderId="9" xfId="0" applyNumberFormat="1" applyFont="1" applyBorder="1" applyAlignment="1" applyProtection="1">
      <alignment horizontal="center" vertical="center"/>
    </xf>
    <xf numFmtId="174" fontId="27" fillId="5" borderId="9" xfId="2" applyNumberFormat="1" applyFont="1" applyFill="1" applyBorder="1" applyAlignment="1" applyProtection="1">
      <alignment vertical="center"/>
    </xf>
    <xf numFmtId="174" fontId="24" fillId="0" borderId="9" xfId="2" applyNumberFormat="1" applyFont="1" applyFill="1" applyBorder="1" applyAlignment="1" applyProtection="1">
      <alignment horizontal="right" vertical="center"/>
    </xf>
    <xf numFmtId="187" fontId="24" fillId="0" borderId="25" xfId="0" applyNumberFormat="1" applyFont="1" applyFill="1" applyBorder="1" applyAlignment="1" applyProtection="1">
      <alignment horizontal="center" vertical="center"/>
    </xf>
    <xf numFmtId="187" fontId="24" fillId="0" borderId="26" xfId="0" applyNumberFormat="1" applyFont="1" applyFill="1" applyBorder="1" applyAlignment="1" applyProtection="1">
      <alignment horizontal="center" vertical="center"/>
    </xf>
    <xf numFmtId="187" fontId="24" fillId="0" borderId="27" xfId="0" applyNumberFormat="1" applyFont="1" applyFill="1" applyBorder="1" applyAlignment="1" applyProtection="1">
      <alignment horizontal="center" vertical="center"/>
    </xf>
    <xf numFmtId="187" fontId="24" fillId="0" borderId="10" xfId="0" applyNumberFormat="1" applyFont="1" applyBorder="1" applyAlignment="1" applyProtection="1">
      <alignment horizontal="center" vertical="center"/>
    </xf>
    <xf numFmtId="174" fontId="27" fillId="5" borderId="10" xfId="2" applyNumberFormat="1" applyFont="1" applyFill="1" applyBorder="1" applyAlignment="1" applyProtection="1">
      <alignment vertical="center"/>
    </xf>
    <xf numFmtId="174" fontId="24" fillId="0" borderId="10" xfId="2" applyNumberFormat="1" applyFont="1" applyFill="1" applyBorder="1" applyAlignment="1" applyProtection="1">
      <alignment horizontal="right" vertical="center"/>
    </xf>
    <xf numFmtId="168" fontId="24" fillId="0" borderId="11" xfId="0" applyNumberFormat="1" applyFont="1" applyFill="1" applyBorder="1" applyAlignment="1" applyProtection="1">
      <alignment vertical="center" wrapText="1"/>
    </xf>
    <xf numFmtId="187" fontId="24" fillId="0" borderId="28" xfId="0" applyNumberFormat="1" applyFont="1" applyFill="1" applyBorder="1" applyAlignment="1" applyProtection="1">
      <alignment horizontal="center" vertical="center"/>
    </xf>
    <xf numFmtId="187" fontId="24" fillId="0" borderId="29" xfId="0" applyNumberFormat="1" applyFont="1" applyFill="1" applyBorder="1" applyAlignment="1" applyProtection="1">
      <alignment horizontal="center" vertical="center"/>
    </xf>
    <xf numFmtId="187" fontId="24" fillId="0" borderId="30" xfId="0" applyNumberFormat="1" applyFont="1" applyFill="1" applyBorder="1" applyAlignment="1" applyProtection="1">
      <alignment horizontal="center" vertical="center"/>
    </xf>
    <xf numFmtId="187" fontId="24" fillId="0" borderId="11" xfId="0" applyNumberFormat="1" applyFont="1" applyBorder="1" applyAlignment="1" applyProtection="1">
      <alignment horizontal="center" vertical="center"/>
    </xf>
    <xf numFmtId="0" fontId="24" fillId="0" borderId="31" xfId="0" applyNumberFormat="1" applyFont="1" applyFill="1" applyBorder="1" applyAlignment="1" applyProtection="1">
      <alignment vertical="center" wrapText="1"/>
    </xf>
    <xf numFmtId="184" fontId="24" fillId="0" borderId="19" xfId="2" applyNumberFormat="1" applyFont="1" applyFill="1" applyBorder="1" applyAlignment="1" applyProtection="1">
      <alignment horizontal="right" vertical="center" wrapText="1"/>
    </xf>
    <xf numFmtId="172" fontId="24" fillId="0" borderId="20" xfId="2" applyNumberFormat="1" applyFont="1" applyFill="1" applyBorder="1" applyAlignment="1" applyProtection="1">
      <alignment vertical="center" wrapText="1"/>
    </xf>
    <xf numFmtId="172" fontId="24" fillId="0" borderId="21" xfId="2" applyNumberFormat="1" applyFont="1" applyFill="1" applyBorder="1" applyAlignment="1" applyProtection="1">
      <alignment vertical="center" wrapText="1"/>
    </xf>
    <xf numFmtId="172" fontId="24" fillId="0" borderId="19" xfId="2" applyNumberFormat="1" applyFont="1" applyFill="1" applyBorder="1" applyAlignment="1" applyProtection="1">
      <alignment vertical="center" wrapText="1"/>
    </xf>
    <xf numFmtId="172" fontId="24" fillId="0" borderId="31" xfId="1" applyNumberFormat="1" applyFont="1" applyBorder="1" applyAlignment="1" applyProtection="1">
      <alignment vertical="center"/>
    </xf>
    <xf numFmtId="185" fontId="27" fillId="5" borderId="31" xfId="2" applyNumberFormat="1" applyFont="1" applyFill="1" applyBorder="1" applyAlignment="1" applyProtection="1">
      <alignment vertical="center"/>
    </xf>
    <xf numFmtId="0" fontId="24" fillId="0" borderId="31" xfId="0" applyFont="1" applyBorder="1" applyAlignment="1" applyProtection="1">
      <alignment horizontal="right" vertical="center" textRotation="180" wrapText="1"/>
    </xf>
    <xf numFmtId="0" fontId="24" fillId="0" borderId="31" xfId="0" applyNumberFormat="1" applyFont="1" applyBorder="1" applyAlignment="1" applyProtection="1">
      <alignment horizontal="center" vertical="center" wrapText="1"/>
    </xf>
    <xf numFmtId="182" fontId="24" fillId="0" borderId="10" xfId="0" applyNumberFormat="1" applyFont="1" applyBorder="1" applyAlignment="1" applyProtection="1">
      <alignment horizontal="right" vertical="center"/>
    </xf>
    <xf numFmtId="169" fontId="27" fillId="5" borderId="10" xfId="0" applyNumberFormat="1" applyFont="1" applyFill="1" applyBorder="1" applyAlignment="1" applyProtection="1">
      <alignment horizontal="right" vertical="center"/>
    </xf>
    <xf numFmtId="182" fontId="24" fillId="0" borderId="11" xfId="0" applyNumberFormat="1" applyFont="1" applyBorder="1" applyAlignment="1" applyProtection="1">
      <alignment horizontal="right" vertical="center"/>
    </xf>
    <xf numFmtId="169" fontId="27" fillId="5" borderId="11" xfId="0" applyNumberFormat="1" applyFont="1" applyFill="1" applyBorder="1" applyAlignment="1" applyProtection="1">
      <alignment horizontal="right" vertical="center"/>
    </xf>
    <xf numFmtId="167" fontId="24" fillId="2" borderId="9" xfId="0" applyNumberFormat="1" applyFont="1" applyFill="1" applyBorder="1" applyAlignment="1" applyProtection="1">
      <alignment vertical="center"/>
    </xf>
    <xf numFmtId="180" fontId="24" fillId="2" borderId="23" xfId="0" applyNumberFormat="1" applyFont="1" applyFill="1" applyBorder="1" applyAlignment="1" applyProtection="1">
      <alignment horizontal="right" vertical="center"/>
    </xf>
    <xf numFmtId="180" fontId="24" fillId="2" borderId="22" xfId="0" applyNumberFormat="1" applyFont="1" applyFill="1" applyBorder="1" applyAlignment="1" applyProtection="1">
      <alignment horizontal="right" vertical="center"/>
    </xf>
    <xf numFmtId="180" fontId="24" fillId="2" borderId="24" xfId="0" applyNumberFormat="1" applyFont="1" applyFill="1" applyBorder="1" applyAlignment="1" applyProtection="1">
      <alignment horizontal="right" vertical="center"/>
    </xf>
    <xf numFmtId="182" fontId="24" fillId="0" borderId="25" xfId="0" applyNumberFormat="1" applyFont="1" applyFill="1" applyBorder="1" applyAlignment="1" applyProtection="1">
      <alignment horizontal="right" vertical="center"/>
    </xf>
    <xf numFmtId="182" fontId="24" fillId="0" borderId="26" xfId="0" applyNumberFormat="1" applyFont="1" applyFill="1" applyBorder="1" applyAlignment="1" applyProtection="1">
      <alignment horizontal="right" vertical="center"/>
    </xf>
    <xf numFmtId="182" fontId="24" fillId="0" borderId="27" xfId="0" applyNumberFormat="1" applyFont="1" applyFill="1" applyBorder="1" applyAlignment="1" applyProtection="1">
      <alignment horizontal="right" vertical="center"/>
    </xf>
    <xf numFmtId="182" fontId="24" fillId="0" borderId="28" xfId="0" applyNumberFormat="1" applyFont="1" applyFill="1" applyBorder="1" applyAlignment="1" applyProtection="1">
      <alignment horizontal="right" vertical="center"/>
    </xf>
    <xf numFmtId="182" fontId="24" fillId="0" borderId="29" xfId="0" applyNumberFormat="1" applyFont="1" applyFill="1" applyBorder="1" applyAlignment="1" applyProtection="1">
      <alignment horizontal="right" vertical="center"/>
    </xf>
    <xf numFmtId="182" fontId="24" fillId="0" borderId="30" xfId="0" applyNumberFormat="1" applyFont="1" applyFill="1" applyBorder="1" applyAlignment="1" applyProtection="1">
      <alignment horizontal="right" vertical="center"/>
    </xf>
    <xf numFmtId="0" fontId="30" fillId="0" borderId="19" xfId="0" applyNumberFormat="1" applyFont="1" applyBorder="1" applyAlignment="1" applyProtection="1">
      <alignment horizontal="left" vertical="center" wrapText="1"/>
    </xf>
    <xf numFmtId="177" fontId="27" fillId="0" borderId="19" xfId="0" applyNumberFormat="1" applyFont="1" applyFill="1" applyBorder="1" applyAlignment="1" applyProtection="1">
      <alignment horizontal="right" vertical="center"/>
    </xf>
    <xf numFmtId="177" fontId="27" fillId="0" borderId="20" xfId="0" applyNumberFormat="1" applyFont="1" applyFill="1" applyBorder="1" applyAlignment="1" applyProtection="1">
      <alignment horizontal="right" vertical="center"/>
    </xf>
    <xf numFmtId="177" fontId="27" fillId="0" borderId="21" xfId="0" applyNumberFormat="1" applyFont="1" applyFill="1" applyBorder="1" applyAlignment="1" applyProtection="1">
      <alignment horizontal="right" vertical="center"/>
    </xf>
    <xf numFmtId="0" fontId="23" fillId="0" borderId="0" xfId="0" applyFont="1" applyProtection="1"/>
    <xf numFmtId="177" fontId="24" fillId="0" borderId="22" xfId="0" applyNumberFormat="1" applyFont="1" applyFill="1" applyBorder="1" applyAlignment="1" applyProtection="1">
      <alignment horizontal="right" vertical="center"/>
    </xf>
    <xf numFmtId="177" fontId="24" fillId="0" borderId="23" xfId="0" applyNumberFormat="1" applyFont="1" applyFill="1" applyBorder="1" applyAlignment="1" applyProtection="1">
      <alignment horizontal="right" vertical="center"/>
    </xf>
    <xf numFmtId="177" fontId="24" fillId="0" borderId="24" xfId="0" applyNumberFormat="1" applyFont="1" applyFill="1" applyBorder="1" applyAlignment="1" applyProtection="1">
      <alignment horizontal="right" vertical="center"/>
    </xf>
    <xf numFmtId="0" fontId="23" fillId="0" borderId="0" xfId="0" applyFont="1" applyAlignment="1" applyProtection="1"/>
    <xf numFmtId="177" fontId="27" fillId="2" borderId="19" xfId="0" applyNumberFormat="1" applyFont="1" applyFill="1" applyBorder="1" applyAlignment="1" applyProtection="1">
      <alignment horizontal="right" vertical="center"/>
    </xf>
    <xf numFmtId="177" fontId="27" fillId="2" borderId="20" xfId="0" applyNumberFormat="1" applyFont="1" applyFill="1" applyBorder="1" applyAlignment="1" applyProtection="1">
      <alignment horizontal="right" vertical="center"/>
    </xf>
    <xf numFmtId="177" fontId="27" fillId="2" borderId="21" xfId="0" applyNumberFormat="1" applyFont="1" applyFill="1" applyBorder="1" applyAlignment="1" applyProtection="1">
      <alignment horizontal="right" vertical="center"/>
    </xf>
    <xf numFmtId="167" fontId="24" fillId="0" borderId="31" xfId="0" applyNumberFormat="1" applyFont="1" applyFill="1" applyBorder="1" applyAlignment="1" applyProtection="1">
      <alignment horizontal="right" vertical="center"/>
    </xf>
    <xf numFmtId="177" fontId="24" fillId="0" borderId="19" xfId="0" applyNumberFormat="1" applyFont="1" applyFill="1" applyBorder="1" applyAlignment="1" applyProtection="1">
      <alignment horizontal="right" vertical="center"/>
    </xf>
    <xf numFmtId="177" fontId="24" fillId="0" borderId="20" xfId="0" applyNumberFormat="1" applyFont="1" applyFill="1" applyBorder="1" applyAlignment="1" applyProtection="1">
      <alignment horizontal="right" vertical="center"/>
    </xf>
    <xf numFmtId="177" fontId="24" fillId="0" borderId="21" xfId="0" applyNumberFormat="1" applyFont="1" applyFill="1" applyBorder="1" applyAlignment="1" applyProtection="1">
      <alignment horizontal="right" vertical="center"/>
    </xf>
    <xf numFmtId="167" fontId="27" fillId="2" borderId="19" xfId="0" applyNumberFormat="1" applyFont="1" applyFill="1" applyBorder="1" applyAlignment="1" applyProtection="1">
      <alignment horizontal="right" vertical="center"/>
    </xf>
    <xf numFmtId="0" fontId="21" fillId="0" borderId="0" xfId="0" applyFont="1" applyAlignment="1" applyProtection="1"/>
    <xf numFmtId="167" fontId="21" fillId="0" borderId="0" xfId="0" applyNumberFormat="1" applyFont="1" applyFill="1" applyBorder="1" applyAlignment="1" applyProtection="1">
      <alignment horizontal="right"/>
    </xf>
    <xf numFmtId="167" fontId="37" fillId="0" borderId="0" xfId="0" applyNumberFormat="1" applyFont="1" applyFill="1" applyBorder="1" applyAlignment="1" applyProtection="1">
      <alignment horizontal="right"/>
    </xf>
    <xf numFmtId="0" fontId="22" fillId="0" borderId="0" xfId="0" applyFont="1" applyAlignment="1" applyProtection="1"/>
    <xf numFmtId="0" fontId="24" fillId="0" borderId="0" xfId="0" applyFont="1" applyFill="1" applyBorder="1" applyAlignment="1" applyProtection="1">
      <alignment horizontal="left"/>
    </xf>
    <xf numFmtId="0" fontId="24" fillId="0" borderId="0" xfId="0" applyFont="1" applyFill="1" applyAlignment="1" applyProtection="1"/>
    <xf numFmtId="0" fontId="24" fillId="0" borderId="0" xfId="0" applyFont="1" applyBorder="1" applyAlignment="1" applyProtection="1"/>
    <xf numFmtId="0" fontId="24" fillId="0" borderId="0" xfId="0" applyFont="1" applyFill="1" applyBorder="1" applyAlignment="1" applyProtection="1">
      <alignment horizontal="left" vertical="center"/>
    </xf>
    <xf numFmtId="0" fontId="24" fillId="0" borderId="0" xfId="0" applyFont="1" applyFill="1" applyBorder="1" applyAlignment="1" applyProtection="1">
      <alignment horizontal="center" vertical="center"/>
    </xf>
    <xf numFmtId="0" fontId="24" fillId="0" borderId="0" xfId="0" applyFont="1" applyFill="1" applyBorder="1" applyAlignment="1" applyProtection="1">
      <alignment horizontal="right" vertical="center"/>
    </xf>
    <xf numFmtId="0" fontId="24" fillId="0" borderId="0" xfId="0" applyFont="1" applyAlignment="1" applyProtection="1">
      <alignment vertical="center"/>
    </xf>
    <xf numFmtId="0" fontId="24" fillId="0" borderId="0" xfId="0" applyFont="1" applyBorder="1" applyAlignment="1" applyProtection="1">
      <alignment vertical="center"/>
    </xf>
    <xf numFmtId="0" fontId="21" fillId="0" borderId="0" xfId="0" applyFont="1" applyBorder="1" applyAlignment="1" applyProtection="1">
      <alignment horizontal="center" vertical="center"/>
    </xf>
    <xf numFmtId="0" fontId="24" fillId="0" borderId="21" xfId="0" applyFont="1" applyFill="1" applyBorder="1" applyAlignment="1" applyProtection="1">
      <alignment horizontal="center" vertical="center" textRotation="90"/>
    </xf>
    <xf numFmtId="0" fontId="24" fillId="0" borderId="20" xfId="0" applyNumberFormat="1" applyFont="1" applyFill="1" applyBorder="1" applyAlignment="1" applyProtection="1">
      <alignment horizontal="center" vertical="center" textRotation="90" wrapText="1"/>
    </xf>
    <xf numFmtId="0" fontId="24" fillId="0" borderId="1" xfId="0" applyFont="1" applyFill="1" applyBorder="1" applyAlignment="1" applyProtection="1">
      <alignment vertical="center" wrapText="1"/>
    </xf>
    <xf numFmtId="164" fontId="24" fillId="0" borderId="8" xfId="0" applyNumberFormat="1" applyFont="1" applyFill="1" applyBorder="1" applyAlignment="1" applyProtection="1">
      <alignment vertical="center" wrapText="1"/>
    </xf>
    <xf numFmtId="164" fontId="27" fillId="0" borderId="8" xfId="0" applyNumberFormat="1" applyFont="1" applyFill="1" applyBorder="1" applyAlignment="1" applyProtection="1">
      <alignment horizontal="center" vertical="center" wrapText="1"/>
    </xf>
    <xf numFmtId="164" fontId="24" fillId="0" borderId="8" xfId="0" applyNumberFormat="1" applyFont="1" applyFill="1" applyBorder="1" applyAlignment="1" applyProtection="1">
      <alignment horizontal="center" vertical="center" wrapText="1"/>
    </xf>
    <xf numFmtId="0" fontId="24" fillId="2" borderId="1" xfId="0" applyFont="1" applyFill="1" applyBorder="1" applyAlignment="1" applyProtection="1">
      <alignment vertical="center" wrapText="1"/>
    </xf>
    <xf numFmtId="0" fontId="24" fillId="2" borderId="8" xfId="0" applyFont="1" applyFill="1" applyBorder="1" applyAlignment="1" applyProtection="1">
      <alignment vertical="center"/>
    </xf>
    <xf numFmtId="167" fontId="24" fillId="2" borderId="1" xfId="0" applyNumberFormat="1" applyFont="1" applyFill="1" applyBorder="1" applyAlignment="1" applyProtection="1">
      <alignment vertical="center" wrapText="1"/>
    </xf>
    <xf numFmtId="0" fontId="24" fillId="0" borderId="41" xfId="0" applyFont="1" applyFill="1" applyBorder="1" applyAlignment="1" applyProtection="1">
      <alignment vertical="center" wrapText="1"/>
    </xf>
    <xf numFmtId="164" fontId="24" fillId="0" borderId="16" xfId="0" applyNumberFormat="1" applyFont="1" applyFill="1" applyBorder="1" applyAlignment="1" applyProtection="1">
      <alignment horizontal="center" vertical="center" wrapText="1"/>
    </xf>
    <xf numFmtId="177" fontId="24" fillId="0" borderId="42" xfId="0" applyNumberFormat="1" applyFont="1" applyBorder="1" applyAlignment="1" applyProtection="1">
      <alignment horizontal="right" vertical="center"/>
    </xf>
    <xf numFmtId="177" fontId="24" fillId="0" borderId="43" xfId="0" applyNumberFormat="1" applyFont="1" applyBorder="1" applyAlignment="1" applyProtection="1">
      <alignment horizontal="right" vertical="center"/>
    </xf>
    <xf numFmtId="177" fontId="24" fillId="0" borderId="44" xfId="0" applyNumberFormat="1" applyFont="1" applyBorder="1" applyAlignment="1" applyProtection="1">
      <alignment horizontal="right" vertical="center"/>
    </xf>
    <xf numFmtId="177" fontId="24" fillId="0" borderId="42" xfId="0" applyNumberFormat="1" applyFont="1" applyFill="1" applyBorder="1" applyAlignment="1" applyProtection="1">
      <alignment horizontal="right" vertical="center"/>
    </xf>
    <xf numFmtId="177" fontId="24" fillId="0" borderId="43" xfId="0" applyNumberFormat="1" applyFont="1" applyFill="1" applyBorder="1" applyAlignment="1" applyProtection="1">
      <alignment horizontal="right" vertical="center"/>
    </xf>
    <xf numFmtId="177" fontId="24" fillId="0" borderId="44" xfId="0" applyNumberFormat="1" applyFont="1" applyFill="1" applyBorder="1" applyAlignment="1" applyProtection="1">
      <alignment horizontal="right" vertical="center"/>
    </xf>
    <xf numFmtId="177" fontId="24" fillId="0" borderId="38" xfId="0" applyNumberFormat="1" applyFont="1" applyBorder="1" applyAlignment="1" applyProtection="1">
      <alignment horizontal="right" vertical="center"/>
    </xf>
    <xf numFmtId="177" fontId="24" fillId="0" borderId="39" xfId="0" applyNumberFormat="1" applyFont="1" applyBorder="1" applyAlignment="1" applyProtection="1">
      <alignment horizontal="right" vertical="center"/>
    </xf>
    <xf numFmtId="177" fontId="24" fillId="0" borderId="40" xfId="0" applyNumberFormat="1" applyFont="1" applyBorder="1" applyAlignment="1" applyProtection="1">
      <alignment horizontal="right" vertical="center"/>
    </xf>
    <xf numFmtId="177" fontId="24" fillId="0" borderId="45" xfId="0" applyNumberFormat="1" applyFont="1" applyBorder="1" applyAlignment="1" applyProtection="1">
      <alignment horizontal="right" vertical="center"/>
    </xf>
    <xf numFmtId="177" fontId="24" fillId="0" borderId="46" xfId="0" applyNumberFormat="1" applyFont="1" applyBorder="1" applyAlignment="1" applyProtection="1">
      <alignment horizontal="right" vertical="center"/>
    </xf>
    <xf numFmtId="177" fontId="24" fillId="0" borderId="47" xfId="0" applyNumberFormat="1" applyFont="1" applyBorder="1" applyAlignment="1" applyProtection="1">
      <alignment horizontal="right" vertical="center"/>
    </xf>
    <xf numFmtId="0" fontId="38" fillId="0" borderId="0" xfId="0" applyFont="1" applyProtection="1"/>
    <xf numFmtId="0" fontId="36" fillId="0" borderId="31" xfId="0" applyFont="1" applyBorder="1" applyAlignment="1" applyProtection="1">
      <alignment horizontal="center" vertical="center" wrapText="1"/>
    </xf>
    <xf numFmtId="0" fontId="24" fillId="0" borderId="31" xfId="0" applyFont="1" applyBorder="1" applyAlignment="1" applyProtection="1">
      <alignment horizontal="center" vertical="center" wrapText="1"/>
    </xf>
    <xf numFmtId="0" fontId="27" fillId="0" borderId="31" xfId="0" applyFont="1" applyFill="1" applyBorder="1" applyAlignment="1" applyProtection="1">
      <alignment horizontal="center" vertical="center" wrapText="1"/>
    </xf>
    <xf numFmtId="0" fontId="24" fillId="0" borderId="31" xfId="0" applyFont="1" applyFill="1" applyBorder="1" applyAlignment="1" applyProtection="1">
      <alignment horizontal="center" vertical="center" wrapText="1"/>
    </xf>
    <xf numFmtId="0" fontId="24" fillId="0" borderId="0" xfId="0" applyFont="1" applyAlignment="1" applyProtection="1">
      <alignment horizontal="center" vertical="center" wrapText="1"/>
    </xf>
    <xf numFmtId="181" fontId="27" fillId="0" borderId="31" xfId="0" applyNumberFormat="1" applyFont="1" applyFill="1" applyBorder="1" applyAlignment="1" applyProtection="1">
      <alignment horizontal="center" vertical="center"/>
    </xf>
    <xf numFmtId="9" fontId="24" fillId="0" borderId="31" xfId="0" applyNumberFormat="1" applyFont="1" applyFill="1" applyBorder="1" applyAlignment="1" applyProtection="1">
      <alignment horizontal="center" vertical="center"/>
    </xf>
    <xf numFmtId="165" fontId="27" fillId="0" borderId="31" xfId="0" applyNumberFormat="1" applyFont="1" applyFill="1" applyBorder="1" applyAlignment="1" applyProtection="1">
      <alignment horizontal="center" vertical="center"/>
    </xf>
    <xf numFmtId="0" fontId="24" fillId="0" borderId="13" xfId="0" applyFont="1" applyFill="1" applyBorder="1" applyAlignment="1" applyProtection="1">
      <alignment horizontal="center" vertical="center"/>
    </xf>
    <xf numFmtId="0" fontId="24" fillId="0" borderId="48" xfId="0" applyFont="1" applyFill="1" applyBorder="1" applyAlignment="1" applyProtection="1">
      <alignment horizontal="center" vertical="center"/>
    </xf>
    <xf numFmtId="165" fontId="27" fillId="6" borderId="31" xfId="0" applyNumberFormat="1" applyFont="1" applyFill="1" applyBorder="1" applyAlignment="1" applyProtection="1">
      <alignment horizontal="center" vertical="center"/>
    </xf>
    <xf numFmtId="0" fontId="24" fillId="0" borderId="0" xfId="0" applyFont="1" applyAlignment="1" applyProtection="1">
      <alignment horizontal="center"/>
    </xf>
    <xf numFmtId="0" fontId="39" fillId="0" borderId="0" xfId="0" applyFont="1" applyProtection="1"/>
    <xf numFmtId="0" fontId="39" fillId="0" borderId="0" xfId="0" applyFont="1" applyAlignment="1" applyProtection="1">
      <alignment horizontal="center"/>
    </xf>
    <xf numFmtId="0" fontId="22" fillId="0" borderId="31" xfId="0" applyFont="1" applyBorder="1" applyAlignment="1" applyProtection="1">
      <alignment horizontal="center" vertical="center"/>
    </xf>
    <xf numFmtId="182" fontId="24" fillId="0" borderId="52" xfId="0" applyNumberFormat="1" applyFont="1" applyBorder="1" applyAlignment="1" applyProtection="1">
      <alignment horizontal="right" vertical="center"/>
    </xf>
    <xf numFmtId="169" fontId="27" fillId="5" borderId="52" xfId="0" applyNumberFormat="1" applyFont="1" applyFill="1" applyBorder="1" applyAlignment="1" applyProtection="1">
      <alignment horizontal="right" vertical="center"/>
    </xf>
    <xf numFmtId="0" fontId="22" fillId="0" borderId="2" xfId="0" applyFont="1" applyBorder="1" applyAlignment="1" applyProtection="1">
      <alignment horizontal="center" vertical="center"/>
    </xf>
    <xf numFmtId="176" fontId="24" fillId="0" borderId="4" xfId="0" applyNumberFormat="1" applyFont="1" applyBorder="1" applyAlignment="1" applyProtection="1">
      <alignment horizontal="right" vertical="center" wrapText="1"/>
    </xf>
    <xf numFmtId="175" fontId="27" fillId="7" borderId="53" xfId="0" applyNumberFormat="1" applyFont="1" applyFill="1" applyBorder="1" applyAlignment="1" applyProtection="1">
      <alignment horizontal="right" vertical="center"/>
      <protection locked="0"/>
    </xf>
    <xf numFmtId="175" fontId="27" fillId="7" borderId="23" xfId="0" applyNumberFormat="1" applyFont="1" applyFill="1" applyBorder="1" applyAlignment="1" applyProtection="1">
      <alignment horizontal="right" vertical="center"/>
      <protection locked="0"/>
    </xf>
    <xf numFmtId="175" fontId="27" fillId="7" borderId="24" xfId="0" applyNumberFormat="1" applyFont="1" applyFill="1" applyBorder="1" applyAlignment="1" applyProtection="1">
      <alignment horizontal="right" vertical="center"/>
      <protection locked="0"/>
    </xf>
    <xf numFmtId="165" fontId="24" fillId="7" borderId="22" xfId="0" applyNumberFormat="1" applyFont="1" applyFill="1" applyBorder="1" applyAlignment="1" applyProtection="1">
      <alignment horizontal="center" vertical="center"/>
      <protection locked="0"/>
    </xf>
    <xf numFmtId="165" fontId="24" fillId="7" borderId="23" xfId="0" applyNumberFormat="1" applyFont="1" applyFill="1" applyBorder="1" applyAlignment="1" applyProtection="1">
      <alignment horizontal="center" vertical="center"/>
      <protection locked="0"/>
    </xf>
    <xf numFmtId="165" fontId="24" fillId="7" borderId="24" xfId="0" applyNumberFormat="1" applyFont="1" applyFill="1" applyBorder="1" applyAlignment="1" applyProtection="1">
      <alignment horizontal="center" vertical="center"/>
      <protection locked="0"/>
    </xf>
    <xf numFmtId="165" fontId="24" fillId="7" borderId="25" xfId="0" applyNumberFormat="1" applyFont="1" applyFill="1" applyBorder="1" applyAlignment="1" applyProtection="1">
      <alignment horizontal="center" vertical="center"/>
      <protection locked="0"/>
    </xf>
    <xf numFmtId="165" fontId="24" fillId="7" borderId="26" xfId="0" applyNumberFormat="1" applyFont="1" applyFill="1" applyBorder="1" applyAlignment="1" applyProtection="1">
      <alignment horizontal="center" vertical="center"/>
      <protection locked="0"/>
    </xf>
    <xf numFmtId="165" fontId="24" fillId="7" borderId="27" xfId="0" applyNumberFormat="1" applyFont="1" applyFill="1" applyBorder="1" applyAlignment="1" applyProtection="1">
      <alignment horizontal="center" vertical="center"/>
      <protection locked="0"/>
    </xf>
    <xf numFmtId="165" fontId="24" fillId="7" borderId="28" xfId="0" applyNumberFormat="1" applyFont="1" applyFill="1" applyBorder="1" applyAlignment="1" applyProtection="1">
      <alignment horizontal="center" vertical="center"/>
      <protection locked="0"/>
    </xf>
    <xf numFmtId="165" fontId="24" fillId="7" borderId="29" xfId="0" applyNumberFormat="1" applyFont="1" applyFill="1" applyBorder="1" applyAlignment="1" applyProtection="1">
      <alignment horizontal="center" vertical="center"/>
      <protection locked="0"/>
    </xf>
    <xf numFmtId="165" fontId="24" fillId="7" borderId="30" xfId="0" applyNumberFormat="1" applyFont="1" applyFill="1" applyBorder="1" applyAlignment="1" applyProtection="1">
      <alignment horizontal="center" vertical="center"/>
      <protection locked="0"/>
    </xf>
    <xf numFmtId="0" fontId="24" fillId="0" borderId="1" xfId="0" applyFont="1" applyFill="1" applyBorder="1" applyAlignment="1" applyProtection="1">
      <alignment horizontal="left" vertical="center"/>
    </xf>
    <xf numFmtId="0" fontId="24" fillId="0" borderId="1" xfId="0" applyFont="1" applyFill="1" applyBorder="1" applyAlignment="1" applyProtection="1">
      <alignment horizontal="left" vertical="center" wrapText="1"/>
    </xf>
    <xf numFmtId="43" fontId="24" fillId="0" borderId="1" xfId="1" applyFont="1" applyFill="1" applyBorder="1" applyAlignment="1" applyProtection="1">
      <alignment horizontal="left" vertical="center" wrapText="1"/>
    </xf>
    <xf numFmtId="0" fontId="24" fillId="0" borderId="1" xfId="0" applyFont="1" applyFill="1" applyBorder="1" applyAlignment="1" applyProtection="1"/>
    <xf numFmtId="0" fontId="24" fillId="7" borderId="6" xfId="0" applyFont="1" applyFill="1" applyBorder="1" applyAlignment="1">
      <alignment horizontal="left" vertical="center"/>
    </xf>
    <xf numFmtId="0" fontId="24" fillId="7" borderId="14" xfId="0" applyFont="1" applyFill="1" applyBorder="1" applyAlignment="1">
      <alignment horizontal="left" vertical="center"/>
    </xf>
    <xf numFmtId="0" fontId="24" fillId="7" borderId="7" xfId="0" applyFont="1" applyFill="1" applyBorder="1" applyAlignment="1">
      <alignment horizontal="left" vertical="center"/>
    </xf>
    <xf numFmtId="0" fontId="24" fillId="0" borderId="41" xfId="0" applyFont="1" applyFill="1" applyBorder="1" applyAlignment="1">
      <alignment horizontal="left" vertical="center"/>
    </xf>
    <xf numFmtId="0" fontId="0" fillId="0" borderId="15" xfId="0" applyBorder="1" applyAlignment="1">
      <alignment horizontal="left" vertical="center"/>
    </xf>
    <xf numFmtId="0" fontId="24" fillId="0" borderId="18" xfId="0" applyFont="1" applyFill="1" applyBorder="1" applyAlignment="1">
      <alignment horizontal="left" vertical="center"/>
    </xf>
    <xf numFmtId="0" fontId="0" fillId="0" borderId="50" xfId="0" applyBorder="1" applyAlignment="1">
      <alignment horizontal="left" vertical="center"/>
    </xf>
    <xf numFmtId="0" fontId="0" fillId="0" borderId="33" xfId="0" applyBorder="1" applyAlignment="1">
      <alignment horizontal="left" vertical="center"/>
    </xf>
    <xf numFmtId="0" fontId="24" fillId="0" borderId="17" xfId="0" applyFont="1" applyFill="1" applyBorder="1" applyAlignment="1">
      <alignment horizontal="left" vertical="center"/>
    </xf>
    <xf numFmtId="0" fontId="0" fillId="0" borderId="51" xfId="0" applyBorder="1" applyAlignment="1">
      <alignment horizontal="left" vertical="center"/>
    </xf>
    <xf numFmtId="0" fontId="0" fillId="0" borderId="34" xfId="0" applyBorder="1" applyAlignment="1">
      <alignment horizontal="left" vertical="center"/>
    </xf>
    <xf numFmtId="0" fontId="36" fillId="0" borderId="0" xfId="0" applyFont="1" applyBorder="1" applyAlignment="1">
      <alignment horizontal="left" vertical="center"/>
    </xf>
    <xf numFmtId="0" fontId="40" fillId="7" borderId="1" xfId="0" applyFont="1" applyFill="1" applyBorder="1" applyAlignment="1">
      <alignment horizontal="left" vertical="center"/>
    </xf>
    <xf numFmtId="0" fontId="41" fillId="7" borderId="49" xfId="0" applyFont="1" applyFill="1" applyBorder="1" applyAlignment="1">
      <alignment horizontal="left" vertical="center"/>
    </xf>
    <xf numFmtId="0" fontId="41" fillId="7" borderId="8" xfId="0" applyFont="1" applyFill="1" applyBorder="1" applyAlignment="1">
      <alignment horizontal="left" vertical="center"/>
    </xf>
    <xf numFmtId="0" fontId="24" fillId="7" borderId="18" xfId="0" applyFont="1" applyFill="1" applyBorder="1" applyAlignment="1">
      <alignment horizontal="left" vertical="center"/>
    </xf>
    <xf numFmtId="0" fontId="24" fillId="7" borderId="50" xfId="0" applyFont="1" applyFill="1" applyBorder="1" applyAlignment="1">
      <alignment horizontal="left" vertical="center"/>
    </xf>
    <xf numFmtId="0" fontId="24" fillId="7" borderId="33" xfId="0" applyFont="1" applyFill="1" applyBorder="1" applyAlignment="1">
      <alignment horizontal="left" vertical="center"/>
    </xf>
    <xf numFmtId="0" fontId="24" fillId="7" borderId="41" xfId="0" applyFont="1" applyFill="1" applyBorder="1" applyAlignment="1">
      <alignment horizontal="left" vertical="center"/>
    </xf>
    <xf numFmtId="0" fontId="24" fillId="7" borderId="15" xfId="0" applyFont="1" applyFill="1" applyBorder="1" applyAlignment="1">
      <alignment horizontal="left" vertical="center"/>
    </xf>
    <xf numFmtId="0" fontId="24" fillId="7" borderId="16" xfId="0" applyFont="1" applyFill="1" applyBorder="1" applyAlignment="1">
      <alignment horizontal="left" vertical="center"/>
    </xf>
    <xf numFmtId="0" fontId="31" fillId="0" borderId="0" xfId="0" applyFont="1" applyBorder="1" applyAlignment="1">
      <alignment horizontal="left"/>
    </xf>
    <xf numFmtId="0" fontId="0" fillId="0" borderId="16" xfId="0" applyBorder="1" applyAlignment="1">
      <alignment horizontal="left" vertical="center"/>
    </xf>
    <xf numFmtId="0" fontId="45" fillId="9" borderId="1" xfId="0" applyFont="1" applyFill="1" applyBorder="1" applyAlignment="1">
      <alignment horizontal="left" vertical="center" textRotation="90"/>
    </xf>
    <xf numFmtId="0" fontId="45" fillId="9" borderId="1" xfId="0" applyFont="1" applyFill="1" applyBorder="1" applyAlignment="1">
      <alignment horizontal="left" vertical="center"/>
    </xf>
    <xf numFmtId="0" fontId="24" fillId="7" borderId="1" xfId="0" applyFont="1" applyFill="1" applyBorder="1" applyAlignment="1">
      <alignment horizontal="left" vertical="center"/>
    </xf>
    <xf numFmtId="0" fontId="24" fillId="7" borderId="49" xfId="0" applyFont="1" applyFill="1" applyBorder="1" applyAlignment="1">
      <alignment horizontal="left" vertical="center"/>
    </xf>
    <xf numFmtId="0" fontId="24" fillId="7" borderId="8" xfId="0" applyFont="1" applyFill="1" applyBorder="1" applyAlignment="1">
      <alignment horizontal="left" vertical="center"/>
    </xf>
    <xf numFmtId="0" fontId="24" fillId="0" borderId="50" xfId="0" applyFont="1" applyFill="1" applyBorder="1" applyAlignment="1">
      <alignment horizontal="left" vertical="center"/>
    </xf>
    <xf numFmtId="0" fontId="24" fillId="0" borderId="33" xfId="0" applyFont="1" applyFill="1" applyBorder="1" applyAlignment="1">
      <alignment horizontal="left" vertical="center"/>
    </xf>
    <xf numFmtId="0" fontId="24" fillId="0" borderId="51" xfId="0" applyNumberFormat="1" applyFont="1" applyBorder="1" applyAlignment="1" applyProtection="1">
      <alignment horizontal="left" vertical="center"/>
    </xf>
    <xf numFmtId="0" fontId="24" fillId="0" borderId="34" xfId="0" applyNumberFormat="1" applyFont="1" applyBorder="1" applyAlignment="1" applyProtection="1">
      <alignment horizontal="left" vertical="center"/>
    </xf>
    <xf numFmtId="0" fontId="24" fillId="7" borderId="5" xfId="0" applyFont="1" applyFill="1" applyBorder="1" applyAlignment="1">
      <alignment horizontal="left" vertical="center"/>
    </xf>
    <xf numFmtId="0" fontId="24" fillId="7" borderId="13" xfId="0" applyFont="1" applyFill="1" applyBorder="1" applyAlignment="1">
      <alignment horizontal="left" vertical="center"/>
    </xf>
    <xf numFmtId="0" fontId="24" fillId="7" borderId="48" xfId="0" applyFont="1" applyFill="1" applyBorder="1" applyAlignment="1">
      <alignment horizontal="left" vertical="center"/>
    </xf>
    <xf numFmtId="0" fontId="24" fillId="0" borderId="17" xfId="0" applyFont="1" applyBorder="1" applyAlignment="1">
      <alignment horizontal="left" vertical="center"/>
    </xf>
    <xf numFmtId="167" fontId="24" fillId="7" borderId="19" xfId="0" applyNumberFormat="1" applyFont="1" applyFill="1" applyBorder="1" applyAlignment="1" applyProtection="1">
      <alignment horizontal="left" vertical="center" wrapText="1"/>
    </xf>
    <xf numFmtId="167" fontId="24" fillId="7" borderId="21" xfId="0" applyNumberFormat="1" applyFont="1" applyFill="1" applyBorder="1" applyAlignment="1" applyProtection="1">
      <alignment horizontal="left" vertical="center" wrapText="1"/>
    </xf>
    <xf numFmtId="0" fontId="24" fillId="7" borderId="25" xfId="0" applyFont="1" applyFill="1" applyBorder="1" applyAlignment="1" applyProtection="1">
      <alignment horizontal="left" vertical="center" wrapText="1"/>
      <protection locked="0"/>
    </xf>
    <xf numFmtId="0" fontId="24" fillId="7" borderId="27" xfId="0" applyFont="1" applyFill="1" applyBorder="1" applyAlignment="1" applyProtection="1">
      <alignment horizontal="left" vertical="center" wrapText="1"/>
      <protection locked="0"/>
    </xf>
    <xf numFmtId="0" fontId="24" fillId="7" borderId="28" xfId="0" applyFont="1" applyFill="1" applyBorder="1" applyAlignment="1" applyProtection="1">
      <alignment horizontal="left" vertical="center" wrapText="1"/>
      <protection locked="0"/>
    </xf>
    <xf numFmtId="0" fontId="24" fillId="7" borderId="30" xfId="0" applyFont="1" applyFill="1" applyBorder="1" applyAlignment="1" applyProtection="1">
      <alignment horizontal="left" vertical="center" wrapText="1"/>
      <protection locked="0"/>
    </xf>
    <xf numFmtId="0" fontId="30" fillId="0" borderId="19" xfId="0" applyNumberFormat="1" applyFont="1" applyFill="1" applyBorder="1" applyAlignment="1" applyProtection="1">
      <alignment horizontal="left" vertical="center" wrapText="1"/>
    </xf>
    <xf numFmtId="0" fontId="30" fillId="0" borderId="21" xfId="0" applyNumberFormat="1" applyFont="1" applyFill="1" applyBorder="1" applyAlignment="1" applyProtection="1">
      <alignment horizontal="left" vertical="center" wrapText="1"/>
    </xf>
    <xf numFmtId="0" fontId="42" fillId="0" borderId="5" xfId="0" applyFont="1" applyFill="1" applyBorder="1" applyAlignment="1" applyProtection="1">
      <alignment horizontal="left" vertical="center" wrapText="1"/>
    </xf>
    <xf numFmtId="0" fontId="42" fillId="0" borderId="13" xfId="0" applyFont="1" applyFill="1" applyBorder="1" applyAlignment="1" applyProtection="1">
      <alignment horizontal="left" vertical="center" wrapText="1"/>
    </xf>
    <xf numFmtId="0" fontId="42" fillId="0" borderId="48" xfId="0" applyFont="1" applyFill="1" applyBorder="1" applyAlignment="1" applyProtection="1">
      <alignment horizontal="left" vertical="center" wrapText="1"/>
    </xf>
    <xf numFmtId="0" fontId="24" fillId="0" borderId="19" xfId="0" applyFont="1" applyFill="1" applyBorder="1" applyAlignment="1" applyProtection="1">
      <alignment horizontal="left" vertical="center" wrapText="1"/>
    </xf>
    <xf numFmtId="0" fontId="24" fillId="0" borderId="21" xfId="0" applyFont="1" applyFill="1" applyBorder="1" applyAlignment="1" applyProtection="1">
      <alignment horizontal="left" vertical="center" wrapText="1"/>
    </xf>
    <xf numFmtId="167" fontId="24" fillId="2" borderId="19" xfId="0" applyNumberFormat="1" applyFont="1" applyFill="1" applyBorder="1" applyAlignment="1" applyProtection="1">
      <alignment horizontal="left" vertical="center" wrapText="1"/>
    </xf>
    <xf numFmtId="167" fontId="24" fillId="2" borderId="21" xfId="0" applyNumberFormat="1" applyFont="1" applyFill="1" applyBorder="1" applyAlignment="1" applyProtection="1">
      <alignment horizontal="left" vertical="center" wrapText="1"/>
    </xf>
    <xf numFmtId="0" fontId="24" fillId="7" borderId="22" xfId="0" applyFont="1" applyFill="1" applyBorder="1" applyAlignment="1" applyProtection="1">
      <alignment horizontal="left" vertical="center" wrapText="1"/>
      <protection locked="0"/>
    </xf>
    <xf numFmtId="0" fontId="24" fillId="7" borderId="24" xfId="0" applyFont="1" applyFill="1" applyBorder="1" applyAlignment="1" applyProtection="1">
      <alignment horizontal="left" vertical="center" wrapText="1"/>
      <protection locked="0"/>
    </xf>
    <xf numFmtId="0" fontId="18" fillId="0" borderId="0" xfId="0" applyFont="1" applyFill="1" applyBorder="1" applyAlignment="1" applyProtection="1">
      <alignment horizontal="left" vertical="center"/>
    </xf>
    <xf numFmtId="0" fontId="18" fillId="0" borderId="1" xfId="0" applyFont="1" applyFill="1" applyBorder="1" applyAlignment="1" applyProtection="1">
      <alignment horizontal="center" vertical="center"/>
    </xf>
    <xf numFmtId="0" fontId="18" fillId="0" borderId="49" xfId="0" applyFont="1" applyFill="1" applyBorder="1" applyAlignment="1" applyProtection="1">
      <alignment horizontal="center" vertical="center"/>
    </xf>
    <xf numFmtId="0" fontId="24" fillId="0" borderId="1" xfId="0" applyFont="1" applyFill="1" applyBorder="1" applyAlignment="1" applyProtection="1">
      <alignment horizontal="left" vertical="center"/>
    </xf>
    <xf numFmtId="0" fontId="24" fillId="0" borderId="49" xfId="0" applyFont="1" applyFill="1" applyBorder="1" applyAlignment="1" applyProtection="1">
      <alignment horizontal="left" vertical="center"/>
    </xf>
    <xf numFmtId="0" fontId="24" fillId="0" borderId="49" xfId="0" applyFont="1" applyBorder="1" applyAlignment="1" applyProtection="1">
      <alignment horizontal="left"/>
    </xf>
    <xf numFmtId="0" fontId="27" fillId="0" borderId="1" xfId="0" applyFont="1" applyFill="1" applyBorder="1" applyAlignment="1" applyProtection="1">
      <alignment horizontal="left" vertical="center"/>
    </xf>
    <xf numFmtId="0" fontId="27" fillId="0" borderId="49" xfId="0" applyFont="1" applyFill="1" applyBorder="1" applyAlignment="1" applyProtection="1">
      <alignment horizontal="left" vertical="center"/>
    </xf>
    <xf numFmtId="0" fontId="27" fillId="0" borderId="8" xfId="0" applyFont="1" applyFill="1" applyBorder="1" applyAlignment="1" applyProtection="1">
      <alignment horizontal="left" vertical="center"/>
    </xf>
    <xf numFmtId="0" fontId="24" fillId="0" borderId="17" xfId="0" applyFont="1" applyFill="1" applyBorder="1" applyAlignment="1" applyProtection="1">
      <alignment horizontal="left" vertical="center"/>
    </xf>
    <xf numFmtId="0" fontId="24" fillId="0" borderId="51" xfId="0" applyFont="1" applyFill="1" applyBorder="1" applyAlignment="1" applyProtection="1">
      <alignment horizontal="left" vertical="center"/>
    </xf>
    <xf numFmtId="0" fontId="36" fillId="0" borderId="5" xfId="0" applyFont="1" applyFill="1" applyBorder="1" applyAlignment="1" applyProtection="1">
      <alignment horizontal="left" vertical="center"/>
    </xf>
    <xf numFmtId="0" fontId="36" fillId="0" borderId="13" xfId="0" applyFont="1" applyFill="1" applyBorder="1" applyAlignment="1" applyProtection="1">
      <alignment horizontal="left" vertical="center"/>
    </xf>
    <xf numFmtId="0" fontId="18" fillId="0" borderId="0" xfId="0" applyFont="1" applyFill="1" applyBorder="1" applyAlignment="1" applyProtection="1">
      <alignment horizontal="left"/>
    </xf>
    <xf numFmtId="0" fontId="24" fillId="0" borderId="18" xfId="0" applyFont="1" applyFill="1" applyBorder="1" applyAlignment="1" applyProtection="1">
      <alignment horizontal="left" vertical="center"/>
    </xf>
    <xf numFmtId="0" fontId="24" fillId="0" borderId="50" xfId="0" applyFont="1" applyFill="1" applyBorder="1" applyAlignment="1" applyProtection="1">
      <alignment horizontal="left" vertical="center"/>
    </xf>
    <xf numFmtId="0" fontId="24" fillId="0" borderId="41" xfId="0" applyFont="1" applyFill="1" applyBorder="1" applyAlignment="1" applyProtection="1">
      <alignment horizontal="left" vertical="center"/>
    </xf>
    <xf numFmtId="0" fontId="24" fillId="0" borderId="15" xfId="0" applyFont="1" applyFill="1" applyBorder="1" applyAlignment="1" applyProtection="1">
      <alignment horizontal="left" vertical="center"/>
    </xf>
    <xf numFmtId="0" fontId="24" fillId="0" borderId="16" xfId="0" applyFont="1" applyFill="1" applyBorder="1" applyAlignment="1" applyProtection="1">
      <alignment horizontal="left" vertical="center"/>
    </xf>
    <xf numFmtId="0" fontId="27" fillId="2" borderId="1" xfId="0" applyFont="1" applyFill="1" applyBorder="1" applyAlignment="1" applyProtection="1">
      <alignment horizontal="left" vertical="center"/>
    </xf>
    <xf numFmtId="0" fontId="27" fillId="2" borderId="8" xfId="0" applyFont="1" applyFill="1" applyBorder="1" applyAlignment="1" applyProtection="1">
      <alignment horizontal="left" vertical="center"/>
    </xf>
    <xf numFmtId="0" fontId="24" fillId="0" borderId="1" xfId="0" applyFont="1" applyFill="1" applyBorder="1" applyAlignment="1" applyProtection="1">
      <alignment horizontal="left" vertical="center" wrapText="1"/>
    </xf>
    <xf numFmtId="0" fontId="24" fillId="0" borderId="8" xfId="0" applyFont="1" applyFill="1" applyBorder="1" applyAlignment="1" applyProtection="1">
      <alignment horizontal="left" vertical="center" wrapText="1"/>
    </xf>
    <xf numFmtId="167" fontId="27" fillId="2" borderId="1" xfId="0" applyNumberFormat="1" applyFont="1" applyFill="1" applyBorder="1" applyAlignment="1" applyProtection="1">
      <alignment horizontal="left" vertical="center" wrapText="1"/>
    </xf>
    <xf numFmtId="167" fontId="27" fillId="2" borderId="8" xfId="0" applyNumberFormat="1" applyFont="1" applyFill="1" applyBorder="1" applyAlignment="1" applyProtection="1">
      <alignment horizontal="left" vertical="center" wrapText="1"/>
    </xf>
    <xf numFmtId="0" fontId="27" fillId="2" borderId="1" xfId="0" applyFont="1" applyFill="1" applyBorder="1" applyAlignment="1" applyProtection="1">
      <alignment horizontal="left" vertical="center" wrapText="1"/>
    </xf>
    <xf numFmtId="0" fontId="27" fillId="2" borderId="8" xfId="0" applyFont="1" applyFill="1" applyBorder="1" applyAlignment="1" applyProtection="1">
      <alignment horizontal="left" vertical="center" wrapText="1"/>
    </xf>
    <xf numFmtId="0" fontId="24" fillId="0" borderId="17" xfId="0" applyFont="1" applyFill="1" applyBorder="1" applyAlignment="1" applyProtection="1">
      <alignment horizontal="left" vertical="center" wrapText="1"/>
    </xf>
    <xf numFmtId="0" fontId="24" fillId="0" borderId="34" xfId="0" applyFont="1" applyFill="1" applyBorder="1" applyAlignment="1" applyProtection="1">
      <alignment horizontal="left" vertical="center" wrapText="1"/>
    </xf>
    <xf numFmtId="0" fontId="27" fillId="5" borderId="22" xfId="0" applyFont="1" applyFill="1" applyBorder="1" applyAlignment="1" applyProtection="1">
      <alignment horizontal="left" vertical="center" wrapText="1"/>
    </xf>
    <xf numFmtId="0" fontId="24" fillId="5" borderId="24" xfId="0" applyFont="1" applyFill="1" applyBorder="1" applyAlignment="1" applyProtection="1">
      <alignment horizontal="left" vertical="center"/>
    </xf>
    <xf numFmtId="0" fontId="43" fillId="0" borderId="19" xfId="0" applyNumberFormat="1" applyFont="1" applyFill="1" applyBorder="1" applyAlignment="1" applyProtection="1">
      <alignment horizontal="left" vertical="center"/>
    </xf>
    <xf numFmtId="0" fontId="43" fillId="0" borderId="20" xfId="0" applyNumberFormat="1" applyFont="1" applyFill="1" applyBorder="1" applyAlignment="1" applyProtection="1">
      <alignment horizontal="left" vertical="center"/>
    </xf>
    <xf numFmtId="0" fontId="43" fillId="0" borderId="21" xfId="0" applyNumberFormat="1" applyFont="1" applyFill="1" applyBorder="1" applyAlignment="1" applyProtection="1">
      <alignment horizontal="left" vertical="center"/>
    </xf>
    <xf numFmtId="0" fontId="43" fillId="0" borderId="1" xfId="0" applyNumberFormat="1" applyFont="1" applyFill="1" applyBorder="1" applyAlignment="1" applyProtection="1">
      <alignment horizontal="left" vertical="center"/>
    </xf>
    <xf numFmtId="0" fontId="43" fillId="0" borderId="49" xfId="0" applyNumberFormat="1" applyFont="1" applyFill="1" applyBorder="1" applyAlignment="1" applyProtection="1">
      <alignment horizontal="left" vertical="center"/>
    </xf>
    <xf numFmtId="0" fontId="43" fillId="0" borderId="8" xfId="0" applyNumberFormat="1" applyFont="1" applyFill="1" applyBorder="1" applyAlignment="1" applyProtection="1">
      <alignment horizontal="left" vertical="center"/>
    </xf>
    <xf numFmtId="0" fontId="43" fillId="0" borderId="19" xfId="0" applyNumberFormat="1" applyFont="1" applyBorder="1" applyAlignment="1" applyProtection="1">
      <alignment horizontal="left" vertical="center"/>
    </xf>
    <xf numFmtId="0" fontId="43" fillId="0" borderId="20" xfId="0" applyNumberFormat="1" applyFont="1" applyBorder="1" applyAlignment="1" applyProtection="1">
      <alignment horizontal="left" vertical="center"/>
    </xf>
    <xf numFmtId="0" fontId="43" fillId="0" borderId="21" xfId="0" applyNumberFormat="1" applyFont="1" applyBorder="1" applyAlignment="1" applyProtection="1">
      <alignment horizontal="left" vertical="center"/>
    </xf>
    <xf numFmtId="0" fontId="24" fillId="9" borderId="0" xfId="0" applyFont="1" applyFill="1" applyBorder="1" applyAlignment="1" applyProtection="1">
      <alignment horizontal="center" vertical="top" textRotation="90"/>
    </xf>
    <xf numFmtId="0" fontId="21" fillId="9" borderId="0" xfId="0" applyFont="1" applyFill="1" applyBorder="1" applyAlignment="1" applyProtection="1">
      <alignment horizontal="center" vertical="top" textRotation="90"/>
    </xf>
    <xf numFmtId="0" fontId="27" fillId="0" borderId="19" xfId="0" applyFont="1" applyBorder="1" applyAlignment="1" applyProtection="1">
      <alignment horizontal="center" vertical="center"/>
    </xf>
    <xf numFmtId="0" fontId="27" fillId="0" borderId="20" xfId="0" applyFont="1" applyBorder="1" applyAlignment="1" applyProtection="1">
      <alignment horizontal="center" vertical="center"/>
    </xf>
    <xf numFmtId="0" fontId="27" fillId="0" borderId="21" xfId="0" applyFont="1" applyBorder="1" applyAlignment="1" applyProtection="1">
      <alignment horizontal="center" vertical="center"/>
    </xf>
    <xf numFmtId="171" fontId="27" fillId="5" borderId="2" xfId="0" applyNumberFormat="1" applyFont="1" applyFill="1" applyBorder="1" applyAlignment="1" applyProtection="1">
      <alignment horizontal="center" vertical="center" wrapText="1"/>
    </xf>
    <xf numFmtId="171" fontId="27" fillId="5" borderId="4" xfId="0" applyNumberFormat="1" applyFont="1" applyFill="1" applyBorder="1" applyAlignment="1" applyProtection="1">
      <alignment horizontal="center" vertical="center" wrapText="1"/>
    </xf>
    <xf numFmtId="0" fontId="21" fillId="0" borderId="0" xfId="0" applyNumberFormat="1" applyFont="1" applyBorder="1" applyAlignment="1" applyProtection="1">
      <alignment horizontal="center" vertical="center" wrapText="1"/>
    </xf>
    <xf numFmtId="171" fontId="27" fillId="0" borderId="0" xfId="0" applyNumberFormat="1" applyFont="1" applyFill="1" applyBorder="1" applyAlignment="1" applyProtection="1">
      <alignment horizontal="center" vertical="center" wrapText="1"/>
    </xf>
    <xf numFmtId="0" fontId="27" fillId="2" borderId="19" xfId="0" applyFont="1" applyFill="1" applyBorder="1" applyAlignment="1" applyProtection="1">
      <alignment horizontal="left" vertical="center"/>
    </xf>
    <xf numFmtId="0" fontId="27" fillId="2" borderId="21" xfId="0" applyFont="1" applyFill="1" applyBorder="1" applyAlignment="1" applyProtection="1">
      <alignment horizontal="left" vertical="center"/>
    </xf>
    <xf numFmtId="0" fontId="24" fillId="0" borderId="28" xfId="0" applyFont="1" applyFill="1" applyBorder="1" applyAlignment="1" applyProtection="1">
      <alignment vertical="center" wrapText="1"/>
    </xf>
    <xf numFmtId="0" fontId="24" fillId="0" borderId="30" xfId="0" applyFont="1" applyFill="1" applyBorder="1" applyAlignment="1" applyProtection="1">
      <alignment vertical="center" wrapText="1"/>
    </xf>
    <xf numFmtId="0" fontId="24" fillId="0" borderId="19" xfId="0" applyFont="1" applyBorder="1" applyAlignment="1" applyProtection="1">
      <alignment vertical="center" wrapText="1"/>
    </xf>
    <xf numFmtId="0" fontId="24" fillId="0" borderId="21" xfId="0" applyFont="1" applyBorder="1" applyAlignment="1" applyProtection="1">
      <alignment vertical="center" wrapText="1"/>
    </xf>
    <xf numFmtId="0" fontId="24" fillId="0" borderId="19" xfId="0" applyFont="1" applyFill="1" applyBorder="1" applyAlignment="1" applyProtection="1">
      <alignment vertical="center"/>
    </xf>
    <xf numFmtId="0" fontId="24" fillId="0" borderId="20" xfId="0" applyFont="1" applyFill="1" applyBorder="1" applyAlignment="1" applyProtection="1">
      <alignment vertical="center"/>
    </xf>
    <xf numFmtId="0" fontId="24" fillId="0" borderId="21" xfId="0" applyFont="1" applyFill="1" applyBorder="1" applyAlignment="1" applyProtection="1">
      <alignment vertical="center"/>
    </xf>
    <xf numFmtId="0" fontId="24" fillId="0" borderId="28" xfId="0" applyFont="1" applyFill="1" applyBorder="1" applyAlignment="1" applyProtection="1">
      <alignment horizontal="left" vertical="center" wrapText="1"/>
    </xf>
    <xf numFmtId="0" fontId="24" fillId="0" borderId="30" xfId="0" applyFont="1" applyFill="1" applyBorder="1" applyAlignment="1" applyProtection="1">
      <alignment horizontal="left" vertical="center" wrapText="1"/>
    </xf>
    <xf numFmtId="0" fontId="27" fillId="6" borderId="1" xfId="0" applyFont="1" applyFill="1" applyBorder="1" applyAlignment="1" applyProtection="1">
      <alignment horizontal="center" vertical="center"/>
    </xf>
    <xf numFmtId="0" fontId="27" fillId="6" borderId="8" xfId="0" applyFont="1" applyFill="1" applyBorder="1" applyAlignment="1" applyProtection="1">
      <alignment horizontal="center" vertical="center"/>
    </xf>
    <xf numFmtId="0" fontId="44" fillId="0" borderId="0" xfId="0" applyFont="1" applyAlignment="1" applyProtection="1">
      <alignment horizontal="left"/>
    </xf>
  </cellXfs>
  <cellStyles count="3">
    <cellStyle name="Komma" xfId="1" builtinId="3"/>
    <cellStyle name="Prozent" xfId="2" builtinId="5"/>
    <cellStyle name="Standard"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showGridLines="0" tabSelected="1" zoomScaleNormal="100" workbookViewId="0">
      <selection activeCell="C1" sqref="C1:E1"/>
    </sheetView>
  </sheetViews>
  <sheetFormatPr baseColWidth="10" defaultRowHeight="12.75" x14ac:dyDescent="0.2"/>
  <cols>
    <col min="1" max="1" width="20" style="17" bestFit="1" customWidth="1"/>
    <col min="2" max="2" width="3.7109375" style="17" customWidth="1"/>
    <col min="3" max="3" width="7.28515625" style="23" customWidth="1"/>
    <col min="4" max="4" width="6.42578125" style="23" customWidth="1"/>
    <col min="5" max="5" width="13.5703125" style="23" customWidth="1"/>
    <col min="6" max="6" width="79.5703125" style="24" customWidth="1"/>
    <col min="7" max="7" width="23" style="16" customWidth="1"/>
    <col min="8" max="16384" width="11.42578125" style="20"/>
  </cols>
  <sheetData>
    <row r="1" spans="1:9" s="10" customFormat="1" ht="24.95" customHeight="1" x14ac:dyDescent="0.2">
      <c r="A1" s="7"/>
      <c r="B1" s="7"/>
      <c r="C1" s="398" t="s">
        <v>130</v>
      </c>
      <c r="D1" s="398"/>
      <c r="E1" s="398"/>
      <c r="F1" s="8"/>
      <c r="G1" s="9"/>
    </row>
    <row r="2" spans="1:9" s="12" customFormat="1" ht="18.75" x14ac:dyDescent="0.3">
      <c r="A2" s="6" t="s">
        <v>129</v>
      </c>
      <c r="B2" s="38"/>
      <c r="C2" s="399" t="s">
        <v>134</v>
      </c>
      <c r="D2" s="400"/>
      <c r="E2" s="400"/>
      <c r="F2" s="401"/>
    </row>
    <row r="3" spans="1:9" s="12" customFormat="1" ht="24.95" customHeight="1" x14ac:dyDescent="0.3">
      <c r="A3" s="27" t="s">
        <v>182</v>
      </c>
      <c r="B3" s="13"/>
      <c r="C3" s="14" t="s">
        <v>91</v>
      </c>
      <c r="D3" s="14"/>
      <c r="E3" s="14"/>
      <c r="F3" s="15"/>
    </row>
    <row r="4" spans="1:9" s="16" customFormat="1" ht="15" customHeight="1" x14ac:dyDescent="0.2">
      <c r="A4" s="39" t="s">
        <v>140</v>
      </c>
      <c r="B4" s="410" t="s">
        <v>118</v>
      </c>
      <c r="C4" s="405" t="s">
        <v>143</v>
      </c>
      <c r="D4" s="406"/>
      <c r="E4" s="406"/>
      <c r="F4" s="407"/>
    </row>
    <row r="5" spans="1:9" s="16" customFormat="1" ht="15" customHeight="1" x14ac:dyDescent="0.2">
      <c r="A5" s="40" t="s">
        <v>139</v>
      </c>
      <c r="B5" s="411"/>
      <c r="C5" s="402" t="s">
        <v>173</v>
      </c>
      <c r="D5" s="403"/>
      <c r="E5" s="403"/>
      <c r="F5" s="404"/>
    </row>
    <row r="6" spans="1:9" s="16" customFormat="1" ht="15" customHeight="1" x14ac:dyDescent="0.2">
      <c r="A6" s="40" t="s">
        <v>140</v>
      </c>
      <c r="B6" s="411"/>
      <c r="C6" s="402" t="s">
        <v>174</v>
      </c>
      <c r="D6" s="403"/>
      <c r="E6" s="403"/>
      <c r="F6" s="404"/>
    </row>
    <row r="7" spans="1:9" s="16" customFormat="1" ht="15" customHeight="1" x14ac:dyDescent="0.2">
      <c r="A7" s="41"/>
      <c r="B7" s="411"/>
      <c r="C7" s="395" t="s">
        <v>144</v>
      </c>
      <c r="D7" s="396"/>
      <c r="E7" s="396"/>
      <c r="F7" s="397"/>
    </row>
    <row r="8" spans="1:9" s="14" customFormat="1" ht="24.95" customHeight="1" x14ac:dyDescent="0.3">
      <c r="A8" s="11"/>
      <c r="B8" s="11"/>
      <c r="C8" s="14" t="s">
        <v>92</v>
      </c>
    </row>
    <row r="9" spans="1:9" s="18" customFormat="1" ht="18.95" customHeight="1" x14ac:dyDescent="0.3">
      <c r="A9" s="28" t="s">
        <v>182</v>
      </c>
      <c r="B9" s="17"/>
      <c r="C9" s="408" t="s">
        <v>193</v>
      </c>
      <c r="D9" s="408"/>
      <c r="E9" s="408"/>
      <c r="F9" s="408"/>
    </row>
    <row r="10" spans="1:9" s="16" customFormat="1" ht="15" customHeight="1" x14ac:dyDescent="0.2">
      <c r="A10" s="31" t="s">
        <v>145</v>
      </c>
      <c r="B10" s="410" t="s">
        <v>119</v>
      </c>
      <c r="C10" s="405" t="s">
        <v>137</v>
      </c>
      <c r="D10" s="406"/>
      <c r="E10" s="406"/>
      <c r="F10" s="407"/>
    </row>
    <row r="11" spans="1:9" s="16" customFormat="1" ht="15" customHeight="1" x14ac:dyDescent="0.2">
      <c r="A11" s="32"/>
      <c r="B11" s="411"/>
      <c r="C11" s="49"/>
      <c r="D11" s="415" t="s">
        <v>131</v>
      </c>
      <c r="E11" s="415"/>
      <c r="F11" s="416"/>
    </row>
    <row r="12" spans="1:9" s="16" customFormat="1" ht="15" customHeight="1" x14ac:dyDescent="0.2">
      <c r="A12" s="32"/>
      <c r="B12" s="411"/>
      <c r="C12" s="48"/>
      <c r="D12" s="417" t="s">
        <v>142</v>
      </c>
      <c r="E12" s="417"/>
      <c r="F12" s="418"/>
    </row>
    <row r="13" spans="1:9" s="16" customFormat="1" ht="15" customHeight="1" x14ac:dyDescent="0.2">
      <c r="A13" s="32"/>
      <c r="B13" s="410" t="s">
        <v>120</v>
      </c>
      <c r="C13" s="405" t="s">
        <v>149</v>
      </c>
      <c r="D13" s="406"/>
      <c r="E13" s="406"/>
      <c r="F13" s="407"/>
      <c r="G13" s="25" t="s">
        <v>132</v>
      </c>
      <c r="H13" s="26"/>
      <c r="I13" s="26"/>
    </row>
    <row r="14" spans="1:9" s="16" customFormat="1" ht="15" customHeight="1" x14ac:dyDescent="0.2">
      <c r="A14" s="33"/>
      <c r="B14" s="411"/>
      <c r="C14" s="48"/>
      <c r="D14" s="417" t="s">
        <v>169</v>
      </c>
      <c r="E14" s="417"/>
      <c r="F14" s="418"/>
    </row>
    <row r="15" spans="1:9" s="18" customFormat="1" ht="24.95" customHeight="1" x14ac:dyDescent="0.3">
      <c r="A15" s="28" t="s">
        <v>182</v>
      </c>
      <c r="B15" s="17"/>
      <c r="C15" s="408" t="s">
        <v>194</v>
      </c>
      <c r="D15" s="408"/>
      <c r="E15" s="408"/>
      <c r="F15" s="408"/>
    </row>
    <row r="16" spans="1:9" s="19" customFormat="1" ht="15" customHeight="1" x14ac:dyDescent="0.2">
      <c r="A16" s="31" t="s">
        <v>146</v>
      </c>
      <c r="B16" s="410" t="s">
        <v>121</v>
      </c>
      <c r="C16" s="390" t="s">
        <v>135</v>
      </c>
      <c r="D16" s="391"/>
      <c r="E16" s="391"/>
      <c r="F16" s="409"/>
    </row>
    <row r="17" spans="1:9" ht="15" customHeight="1" x14ac:dyDescent="0.2">
      <c r="A17" s="33"/>
      <c r="B17" s="411"/>
      <c r="C17" s="395" t="s">
        <v>202</v>
      </c>
      <c r="D17" s="396"/>
      <c r="E17" s="396"/>
      <c r="F17" s="397"/>
      <c r="G17" s="25" t="s">
        <v>133</v>
      </c>
      <c r="H17" s="26"/>
      <c r="I17" s="26"/>
    </row>
    <row r="18" spans="1:9" s="22" customFormat="1" ht="24.95" customHeight="1" x14ac:dyDescent="0.25">
      <c r="A18" s="28" t="s">
        <v>182</v>
      </c>
      <c r="B18" s="21"/>
      <c r="C18" s="408" t="s">
        <v>195</v>
      </c>
      <c r="D18" s="408"/>
      <c r="E18" s="408"/>
      <c r="F18" s="408"/>
    </row>
    <row r="19" spans="1:9" s="19" customFormat="1" ht="15" customHeight="1" x14ac:dyDescent="0.2">
      <c r="A19" s="31"/>
      <c r="B19" s="410" t="s">
        <v>122</v>
      </c>
      <c r="C19" s="390" t="s">
        <v>147</v>
      </c>
      <c r="D19" s="391"/>
      <c r="E19" s="391"/>
      <c r="F19" s="409"/>
      <c r="G19" s="25" t="s">
        <v>133</v>
      </c>
      <c r="H19" s="26"/>
      <c r="I19" s="26"/>
    </row>
    <row r="20" spans="1:9" ht="15" customHeight="1" x14ac:dyDescent="0.2">
      <c r="A20" s="33"/>
      <c r="B20" s="411"/>
      <c r="C20" s="422" t="s">
        <v>136</v>
      </c>
      <c r="D20" s="396"/>
      <c r="E20" s="396"/>
      <c r="F20" s="397"/>
    </row>
    <row r="21" spans="1:9" s="12" customFormat="1" ht="24.95" customHeight="1" x14ac:dyDescent="0.3">
      <c r="A21" s="28" t="s">
        <v>181</v>
      </c>
      <c r="B21" s="13"/>
      <c r="C21" s="14" t="s">
        <v>93</v>
      </c>
      <c r="D21" s="14"/>
      <c r="E21" s="14"/>
      <c r="F21" s="15"/>
    </row>
    <row r="22" spans="1:9" ht="15" customHeight="1" x14ac:dyDescent="0.2">
      <c r="A22" s="34" t="s">
        <v>148</v>
      </c>
      <c r="B22" s="44"/>
      <c r="C22" s="390" t="s">
        <v>171</v>
      </c>
      <c r="D22" s="391"/>
      <c r="E22" s="46"/>
      <c r="F22" s="47"/>
    </row>
    <row r="23" spans="1:9" ht="15" customHeight="1" x14ac:dyDescent="0.2">
      <c r="A23" s="42"/>
      <c r="B23" s="30"/>
      <c r="C23" s="392" t="s">
        <v>150</v>
      </c>
      <c r="D23" s="393"/>
      <c r="E23" s="393"/>
      <c r="F23" s="394"/>
    </row>
    <row r="24" spans="1:9" ht="15" customHeight="1" x14ac:dyDescent="0.2">
      <c r="A24" s="36"/>
      <c r="B24" s="45"/>
      <c r="C24" s="395" t="s">
        <v>138</v>
      </c>
      <c r="D24" s="396"/>
      <c r="E24" s="396"/>
      <c r="F24" s="397"/>
    </row>
    <row r="25" spans="1:9" s="12" customFormat="1" ht="24.95" customHeight="1" x14ac:dyDescent="0.3">
      <c r="A25" s="28" t="s">
        <v>180</v>
      </c>
      <c r="B25" s="11"/>
      <c r="C25" s="14" t="s">
        <v>94</v>
      </c>
      <c r="D25" s="14"/>
      <c r="E25" s="14"/>
      <c r="F25" s="14"/>
    </row>
    <row r="26" spans="1:9" ht="15" customHeight="1" x14ac:dyDescent="0.2">
      <c r="A26" s="34" t="s">
        <v>139</v>
      </c>
      <c r="B26" s="35"/>
      <c r="C26" s="419" t="s">
        <v>151</v>
      </c>
      <c r="D26" s="420"/>
      <c r="E26" s="420"/>
      <c r="F26" s="421"/>
    </row>
    <row r="27" spans="1:9" ht="15" customHeight="1" x14ac:dyDescent="0.2">
      <c r="A27" s="36"/>
      <c r="B27" s="37"/>
      <c r="C27" s="387" t="s">
        <v>175</v>
      </c>
      <c r="D27" s="388"/>
      <c r="E27" s="388"/>
      <c r="F27" s="389"/>
    </row>
    <row r="28" spans="1:9" s="12" customFormat="1" ht="24.95" customHeight="1" x14ac:dyDescent="0.3">
      <c r="A28" s="28" t="s">
        <v>179</v>
      </c>
      <c r="B28" s="11"/>
      <c r="C28" s="14" t="s">
        <v>95</v>
      </c>
      <c r="D28" s="14"/>
      <c r="E28" s="14"/>
      <c r="F28" s="14"/>
    </row>
    <row r="29" spans="1:9" ht="15" customHeight="1" x14ac:dyDescent="0.2">
      <c r="A29" s="29" t="s">
        <v>177</v>
      </c>
      <c r="B29" s="43"/>
      <c r="C29" s="412" t="s">
        <v>7</v>
      </c>
      <c r="D29" s="413"/>
      <c r="E29" s="413"/>
      <c r="F29" s="414"/>
    </row>
  </sheetData>
  <sheetProtection password="C606" sheet="1" objects="1" scenarios="1"/>
  <mergeCells count="29">
    <mergeCell ref="B4:B7"/>
    <mergeCell ref="C9:F9"/>
    <mergeCell ref="C10:F10"/>
    <mergeCell ref="B10:B12"/>
    <mergeCell ref="C29:F29"/>
    <mergeCell ref="D11:F11"/>
    <mergeCell ref="D12:F12"/>
    <mergeCell ref="C13:F13"/>
    <mergeCell ref="D14:F14"/>
    <mergeCell ref="C26:F26"/>
    <mergeCell ref="B19:B20"/>
    <mergeCell ref="C18:F18"/>
    <mergeCell ref="C19:F19"/>
    <mergeCell ref="C20:F20"/>
    <mergeCell ref="B13:B14"/>
    <mergeCell ref="B16:B17"/>
    <mergeCell ref="C27:F27"/>
    <mergeCell ref="C22:D22"/>
    <mergeCell ref="C23:F23"/>
    <mergeCell ref="C24:F24"/>
    <mergeCell ref="C1:E1"/>
    <mergeCell ref="C2:F2"/>
    <mergeCell ref="C5:F5"/>
    <mergeCell ref="C4:F4"/>
    <mergeCell ref="C6:F6"/>
    <mergeCell ref="C7:F7"/>
    <mergeCell ref="C15:F15"/>
    <mergeCell ref="C16:F16"/>
    <mergeCell ref="C17:F17"/>
  </mergeCells>
  <phoneticPr fontId="3" type="noConversion"/>
  <printOptions horizontalCentered="1"/>
  <pageMargins left="0.23622047244094491" right="0.23622047244094491" top="0.78740157480314965" bottom="0.31496062992125984" header="0.82677165354330717" footer="0.35433070866141736"/>
  <pageSetup paperSize="9" scale="90" orientation="landscape" r:id="rId1"/>
  <headerFooter alignWithMargins="0">
    <oddFooter xml:space="preserve">&amp;L&amp;"Calibri,Standard"&amp;F&amp;C&amp;"Calibri,Standard"© EIT.swiss 01.2023&amp;R&amp;"Calibri,Standard"Seite &amp;P/&amp;N    &amp;A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B22"/>
  <sheetViews>
    <sheetView showGridLines="0" zoomScaleNormal="100" workbookViewId="0">
      <selection activeCell="C1" sqref="C1:E1"/>
    </sheetView>
  </sheetViews>
  <sheetFormatPr baseColWidth="10" defaultRowHeight="12.75" x14ac:dyDescent="0.2"/>
  <cols>
    <col min="1" max="1" width="23.42578125" style="68" customWidth="1"/>
    <col min="2" max="2" width="6.28515625" style="55" customWidth="1"/>
    <col min="3" max="3" width="8.42578125" style="69" customWidth="1"/>
    <col min="4" max="4" width="9.140625" style="69" customWidth="1"/>
    <col min="5" max="5" width="8.140625" style="69" customWidth="1"/>
    <col min="6" max="6" width="8.140625" style="71" customWidth="1"/>
    <col min="7" max="7" width="8.28515625" style="71" customWidth="1"/>
    <col min="8" max="8" width="8" style="71" customWidth="1"/>
    <col min="9" max="9" width="8.85546875" style="71" customWidth="1"/>
    <col min="10" max="10" width="8" style="71" customWidth="1"/>
    <col min="11" max="11" width="8" style="69" customWidth="1"/>
    <col min="12" max="12" width="8" style="71" customWidth="1"/>
    <col min="13" max="13" width="8" style="69" customWidth="1"/>
    <col min="14" max="14" width="7.7109375" style="69" customWidth="1"/>
    <col min="15" max="15" width="8.140625" style="69" customWidth="1"/>
    <col min="16" max="16" width="8" style="72" customWidth="1"/>
    <col min="17" max="17" width="7.140625" style="63" customWidth="1"/>
    <col min="18" max="18" width="11.42578125" style="63"/>
    <col min="19" max="28" width="11.5703125" style="64" customWidth="1"/>
    <col min="29" max="16384" width="11.42578125" style="55"/>
  </cols>
  <sheetData>
    <row r="1" spans="1:28" s="52" customFormat="1" ht="90" customHeight="1" x14ac:dyDescent="0.2">
      <c r="A1" s="429" t="s">
        <v>185</v>
      </c>
      <c r="B1" s="430"/>
      <c r="C1" s="87" t="s">
        <v>183</v>
      </c>
      <c r="D1" s="88" t="s">
        <v>97</v>
      </c>
      <c r="E1" s="88" t="s">
        <v>82</v>
      </c>
      <c r="F1" s="88" t="s">
        <v>176</v>
      </c>
      <c r="G1" s="88" t="s">
        <v>123</v>
      </c>
      <c r="H1" s="88" t="s">
        <v>124</v>
      </c>
      <c r="I1" s="88" t="s">
        <v>126</v>
      </c>
      <c r="J1" s="88" t="s">
        <v>125</v>
      </c>
      <c r="K1" s="82" t="s">
        <v>184</v>
      </c>
      <c r="L1" s="89" t="s">
        <v>98</v>
      </c>
      <c r="M1" s="81" t="s">
        <v>99</v>
      </c>
      <c r="N1" s="82" t="s">
        <v>100</v>
      </c>
      <c r="O1" s="82" t="s">
        <v>101</v>
      </c>
      <c r="P1" s="83" t="s">
        <v>102</v>
      </c>
      <c r="Q1" s="103" t="s">
        <v>172</v>
      </c>
      <c r="R1" s="51"/>
    </row>
    <row r="2" spans="1:28" ht="24" customHeight="1" x14ac:dyDescent="0.2">
      <c r="A2" s="434" t="s">
        <v>161</v>
      </c>
      <c r="B2" s="435"/>
      <c r="C2" s="84" t="str">
        <f>IF(OR(ISERROR(C18)=TRUE,C18="",ISERROR($B$19)=TRUE,$B$19=""),"",ROUND((SUM(C17*12/C18)/$B$19),2))</f>
        <v/>
      </c>
      <c r="D2" s="85" t="str">
        <f t="shared" ref="D2:P2" si="0">IF(OR(ISERROR(D18)=TRUE,D18="",ISERROR($B$19)=TRUE,$B$19=""),"",ROUND((SUM(D17*12/D18)/$B$19),2))</f>
        <v/>
      </c>
      <c r="E2" s="85" t="str">
        <f t="shared" si="0"/>
        <v/>
      </c>
      <c r="F2" s="85" t="str">
        <f t="shared" si="0"/>
        <v/>
      </c>
      <c r="G2" s="85" t="str">
        <f t="shared" si="0"/>
        <v/>
      </c>
      <c r="H2" s="85" t="str">
        <f t="shared" si="0"/>
        <v/>
      </c>
      <c r="I2" s="85" t="str">
        <f t="shared" si="0"/>
        <v/>
      </c>
      <c r="J2" s="85" t="str">
        <f t="shared" si="0"/>
        <v/>
      </c>
      <c r="K2" s="85" t="str">
        <f t="shared" si="0"/>
        <v/>
      </c>
      <c r="L2" s="86" t="str">
        <f t="shared" si="0"/>
        <v/>
      </c>
      <c r="M2" s="84" t="str">
        <f t="shared" si="0"/>
        <v/>
      </c>
      <c r="N2" s="85" t="str">
        <f t="shared" si="0"/>
        <v/>
      </c>
      <c r="O2" s="85" t="str">
        <f t="shared" si="0"/>
        <v/>
      </c>
      <c r="P2" s="86" t="str">
        <f t="shared" si="0"/>
        <v/>
      </c>
      <c r="Q2" s="104" t="str">
        <f>IF(SUM(C18:P18)=0,"",SUM(C18:P18))</f>
        <v/>
      </c>
      <c r="R2" s="53"/>
      <c r="S2" s="54"/>
      <c r="T2" s="54"/>
      <c r="U2" s="54"/>
      <c r="V2" s="54"/>
      <c r="W2" s="54"/>
      <c r="X2" s="54"/>
      <c r="Y2" s="54"/>
      <c r="Z2" s="54"/>
      <c r="AA2" s="54"/>
      <c r="AB2" s="54"/>
    </row>
    <row r="3" spans="1:28" s="59" customFormat="1" ht="24" customHeight="1" x14ac:dyDescent="0.2">
      <c r="A3" s="56"/>
      <c r="B3" s="56"/>
      <c r="C3" s="57"/>
      <c r="D3" s="58"/>
      <c r="E3" s="58"/>
      <c r="F3" s="58"/>
      <c r="G3" s="58"/>
      <c r="H3" s="58"/>
      <c r="I3" s="58"/>
      <c r="J3" s="58"/>
      <c r="K3" s="58"/>
      <c r="L3" s="58"/>
      <c r="M3" s="58"/>
      <c r="N3" s="58"/>
      <c r="O3" s="58"/>
      <c r="P3" s="58"/>
      <c r="Q3" s="53"/>
      <c r="R3" s="53"/>
      <c r="S3" s="53"/>
      <c r="T3" s="53"/>
      <c r="U3" s="53"/>
      <c r="V3" s="53"/>
      <c r="W3" s="53"/>
      <c r="X3" s="53"/>
      <c r="Y3" s="53"/>
      <c r="Z3" s="53"/>
      <c r="AA3" s="53"/>
      <c r="AB3" s="53"/>
    </row>
    <row r="4" spans="1:28" s="59" customFormat="1" ht="24" customHeight="1" x14ac:dyDescent="0.2">
      <c r="A4" s="56"/>
      <c r="B4" s="56"/>
      <c r="C4" s="57"/>
      <c r="D4" s="58"/>
      <c r="E4" s="58"/>
      <c r="F4" s="58"/>
      <c r="G4" s="58"/>
      <c r="H4" s="58"/>
      <c r="I4" s="58"/>
      <c r="J4" s="58"/>
      <c r="K4" s="58"/>
      <c r="L4" s="58"/>
      <c r="M4" s="58"/>
      <c r="N4" s="58"/>
      <c r="O4" s="58"/>
      <c r="P4" s="58"/>
      <c r="Q4" s="53"/>
      <c r="R4" s="53"/>
      <c r="S4" s="53"/>
      <c r="T4" s="53"/>
      <c r="U4" s="53"/>
      <c r="V4" s="53"/>
      <c r="W4" s="53"/>
      <c r="X4" s="53"/>
      <c r="Y4" s="53"/>
      <c r="Z4" s="53"/>
      <c r="AA4" s="53"/>
      <c r="AB4" s="53"/>
    </row>
    <row r="5" spans="1:28" s="59" customFormat="1" ht="24" customHeight="1" x14ac:dyDescent="0.2">
      <c r="A5" s="431" t="s">
        <v>165</v>
      </c>
      <c r="B5" s="432"/>
      <c r="C5" s="432"/>
      <c r="D5" s="432"/>
      <c r="E5" s="432"/>
      <c r="F5" s="432"/>
      <c r="G5" s="432"/>
      <c r="H5" s="432"/>
      <c r="I5" s="432"/>
      <c r="J5" s="432"/>
      <c r="K5" s="432"/>
      <c r="L5" s="432"/>
      <c r="M5" s="432"/>
      <c r="N5" s="432"/>
      <c r="O5" s="432"/>
      <c r="P5" s="433"/>
      <c r="Q5" s="53"/>
      <c r="R5" s="53"/>
      <c r="S5" s="53"/>
      <c r="T5" s="53"/>
      <c r="U5" s="53"/>
      <c r="V5" s="53"/>
      <c r="W5" s="53"/>
      <c r="X5" s="53"/>
      <c r="Y5" s="53"/>
      <c r="Z5" s="53"/>
      <c r="AA5" s="53"/>
      <c r="AB5" s="53"/>
    </row>
    <row r="6" spans="1:28" s="59" customFormat="1" ht="12.95" customHeight="1" x14ac:dyDescent="0.2">
      <c r="A6" s="73"/>
      <c r="B6" s="74"/>
      <c r="C6" s="75"/>
      <c r="D6" s="76"/>
      <c r="E6" s="76"/>
      <c r="F6" s="76"/>
      <c r="G6" s="76"/>
      <c r="H6" s="76"/>
      <c r="I6" s="76"/>
      <c r="J6" s="76"/>
      <c r="K6" s="76"/>
      <c r="L6" s="76"/>
      <c r="M6" s="76"/>
      <c r="N6" s="76"/>
      <c r="O6" s="76"/>
      <c r="P6" s="77"/>
      <c r="Q6" s="53"/>
      <c r="R6" s="53"/>
      <c r="S6" s="53"/>
      <c r="T6" s="53"/>
      <c r="U6" s="53"/>
      <c r="V6" s="53"/>
      <c r="W6" s="53"/>
      <c r="X6" s="53"/>
      <c r="Y6" s="53"/>
      <c r="Z6" s="53"/>
      <c r="AA6" s="53"/>
      <c r="AB6" s="53"/>
    </row>
    <row r="7" spans="1:28" s="59" customFormat="1" ht="24" customHeight="1" x14ac:dyDescent="0.2">
      <c r="A7" s="438" t="s">
        <v>162</v>
      </c>
      <c r="B7" s="439"/>
      <c r="C7" s="90"/>
      <c r="D7" s="94"/>
      <c r="E7" s="94"/>
      <c r="F7" s="94"/>
      <c r="G7" s="94"/>
      <c r="H7" s="94"/>
      <c r="I7" s="94"/>
      <c r="J7" s="94"/>
      <c r="K7" s="94"/>
      <c r="L7" s="95"/>
      <c r="M7" s="96"/>
      <c r="N7" s="94"/>
      <c r="O7" s="94"/>
      <c r="P7" s="95"/>
      <c r="Q7" s="60"/>
      <c r="R7" s="60"/>
      <c r="S7" s="60"/>
      <c r="T7" s="60"/>
      <c r="U7" s="60"/>
      <c r="V7" s="60"/>
      <c r="W7" s="60"/>
      <c r="X7" s="60"/>
      <c r="Y7" s="60"/>
      <c r="Z7" s="60"/>
      <c r="AA7" s="60"/>
      <c r="AB7" s="60"/>
    </row>
    <row r="8" spans="1:28" s="59" customFormat="1" ht="24" customHeight="1" x14ac:dyDescent="0.2">
      <c r="A8" s="425" t="s">
        <v>162</v>
      </c>
      <c r="B8" s="426"/>
      <c r="C8" s="97"/>
      <c r="D8" s="98"/>
      <c r="E8" s="98"/>
      <c r="F8" s="98"/>
      <c r="G8" s="98"/>
      <c r="H8" s="98"/>
      <c r="I8" s="98"/>
      <c r="J8" s="98"/>
      <c r="K8" s="98"/>
      <c r="L8" s="99"/>
      <c r="M8" s="97"/>
      <c r="N8" s="98"/>
      <c r="O8" s="98"/>
      <c r="P8" s="99"/>
      <c r="Q8" s="60"/>
      <c r="R8" s="60"/>
      <c r="S8" s="60"/>
      <c r="T8" s="60"/>
      <c r="U8" s="60"/>
      <c r="V8" s="60"/>
      <c r="W8" s="60"/>
      <c r="X8" s="60"/>
      <c r="Y8" s="60"/>
      <c r="Z8" s="60"/>
      <c r="AA8" s="60"/>
      <c r="AB8" s="60"/>
    </row>
    <row r="9" spans="1:28" s="59" customFormat="1" ht="24" customHeight="1" x14ac:dyDescent="0.2">
      <c r="A9" s="425" t="s">
        <v>162</v>
      </c>
      <c r="B9" s="426"/>
      <c r="C9" s="97"/>
      <c r="D9" s="98"/>
      <c r="E9" s="98"/>
      <c r="F9" s="98"/>
      <c r="G9" s="98"/>
      <c r="H9" s="98"/>
      <c r="I9" s="98"/>
      <c r="J9" s="98"/>
      <c r="K9" s="98"/>
      <c r="L9" s="99"/>
      <c r="M9" s="97"/>
      <c r="N9" s="98"/>
      <c r="O9" s="98"/>
      <c r="P9" s="99"/>
      <c r="Q9" s="60"/>
      <c r="R9" s="60"/>
      <c r="S9" s="60"/>
      <c r="T9" s="60"/>
      <c r="U9" s="60"/>
      <c r="V9" s="60"/>
      <c r="W9" s="60"/>
      <c r="X9" s="60"/>
      <c r="Y9" s="60"/>
      <c r="Z9" s="60"/>
      <c r="AA9" s="60"/>
      <c r="AB9" s="60"/>
    </row>
    <row r="10" spans="1:28" s="62" customFormat="1" ht="24" customHeight="1" x14ac:dyDescent="0.2">
      <c r="A10" s="425" t="s">
        <v>162</v>
      </c>
      <c r="B10" s="426"/>
      <c r="C10" s="97"/>
      <c r="D10" s="98"/>
      <c r="E10" s="98"/>
      <c r="F10" s="98"/>
      <c r="G10" s="98"/>
      <c r="H10" s="98"/>
      <c r="I10" s="98"/>
      <c r="J10" s="98"/>
      <c r="K10" s="98"/>
      <c r="L10" s="99"/>
      <c r="M10" s="97"/>
      <c r="N10" s="98"/>
      <c r="O10" s="98"/>
      <c r="P10" s="99"/>
      <c r="Q10" s="61"/>
      <c r="R10" s="61"/>
      <c r="S10" s="61"/>
      <c r="T10" s="61"/>
      <c r="U10" s="61"/>
      <c r="V10" s="61"/>
      <c r="W10" s="61"/>
      <c r="X10" s="61"/>
      <c r="Y10" s="61"/>
      <c r="Z10" s="61"/>
      <c r="AA10" s="61"/>
      <c r="AB10" s="61"/>
    </row>
    <row r="11" spans="1:28" s="59" customFormat="1" ht="24" customHeight="1" x14ac:dyDescent="0.2">
      <c r="A11" s="425" t="s">
        <v>162</v>
      </c>
      <c r="B11" s="426"/>
      <c r="C11" s="97"/>
      <c r="D11" s="98"/>
      <c r="E11" s="98"/>
      <c r="F11" s="98"/>
      <c r="G11" s="98"/>
      <c r="H11" s="98"/>
      <c r="I11" s="98"/>
      <c r="J11" s="98"/>
      <c r="K11" s="98"/>
      <c r="L11" s="99"/>
      <c r="M11" s="97"/>
      <c r="N11" s="98"/>
      <c r="O11" s="98"/>
      <c r="P11" s="99"/>
      <c r="Q11" s="60"/>
      <c r="R11" s="60"/>
      <c r="S11" s="60"/>
      <c r="T11" s="60"/>
      <c r="U11" s="60"/>
      <c r="V11" s="60"/>
      <c r="W11" s="60"/>
      <c r="X11" s="60"/>
      <c r="Y11" s="60"/>
      <c r="Z11" s="60"/>
      <c r="AA11" s="60"/>
      <c r="AB11" s="60"/>
    </row>
    <row r="12" spans="1:28" s="59" customFormat="1" ht="24" customHeight="1" x14ac:dyDescent="0.2">
      <c r="A12" s="425" t="s">
        <v>162</v>
      </c>
      <c r="B12" s="426"/>
      <c r="C12" s="97"/>
      <c r="D12" s="98"/>
      <c r="E12" s="98"/>
      <c r="F12" s="98"/>
      <c r="G12" s="98"/>
      <c r="H12" s="98"/>
      <c r="I12" s="98"/>
      <c r="J12" s="98"/>
      <c r="K12" s="98"/>
      <c r="L12" s="99"/>
      <c r="M12" s="97"/>
      <c r="N12" s="98"/>
      <c r="O12" s="98"/>
      <c r="P12" s="99"/>
      <c r="Q12" s="60"/>
      <c r="R12" s="60"/>
      <c r="S12" s="60"/>
      <c r="T12" s="60"/>
      <c r="U12" s="60"/>
      <c r="V12" s="60"/>
      <c r="W12" s="60"/>
      <c r="X12" s="60"/>
      <c r="Y12" s="60"/>
      <c r="Z12" s="60"/>
      <c r="AA12" s="60"/>
      <c r="AB12" s="60"/>
    </row>
    <row r="13" spans="1:28" s="59" customFormat="1" ht="24" customHeight="1" x14ac:dyDescent="0.2">
      <c r="A13" s="425" t="s">
        <v>163</v>
      </c>
      <c r="B13" s="426"/>
      <c r="C13" s="97"/>
      <c r="D13" s="98"/>
      <c r="E13" s="98"/>
      <c r="F13" s="98"/>
      <c r="G13" s="98"/>
      <c r="H13" s="98"/>
      <c r="I13" s="98"/>
      <c r="J13" s="98"/>
      <c r="K13" s="98"/>
      <c r="L13" s="99"/>
      <c r="M13" s="97"/>
      <c r="N13" s="98"/>
      <c r="O13" s="98"/>
      <c r="P13" s="99"/>
      <c r="Q13" s="60"/>
      <c r="R13" s="60"/>
      <c r="S13" s="60"/>
      <c r="T13" s="60"/>
      <c r="U13" s="60"/>
      <c r="V13" s="60"/>
      <c r="W13" s="60"/>
      <c r="X13" s="60"/>
      <c r="Y13" s="60"/>
      <c r="Z13" s="60"/>
      <c r="AA13" s="60"/>
      <c r="AB13" s="60"/>
    </row>
    <row r="14" spans="1:28" s="59" customFormat="1" ht="24" customHeight="1" x14ac:dyDescent="0.2">
      <c r="A14" s="425" t="s">
        <v>162</v>
      </c>
      <c r="B14" s="426"/>
      <c r="C14" s="97"/>
      <c r="D14" s="98"/>
      <c r="E14" s="98"/>
      <c r="F14" s="98"/>
      <c r="G14" s="98"/>
      <c r="H14" s="98"/>
      <c r="I14" s="98"/>
      <c r="J14" s="98"/>
      <c r="K14" s="98"/>
      <c r="L14" s="99"/>
      <c r="M14" s="97"/>
      <c r="N14" s="98"/>
      <c r="O14" s="98"/>
      <c r="P14" s="99"/>
      <c r="Q14" s="60"/>
      <c r="R14" s="60"/>
      <c r="S14" s="60"/>
      <c r="T14" s="60"/>
      <c r="U14" s="60"/>
      <c r="V14" s="60"/>
      <c r="W14" s="60"/>
      <c r="X14" s="60"/>
      <c r="Y14" s="60"/>
      <c r="Z14" s="60"/>
      <c r="AA14" s="60"/>
      <c r="AB14" s="60"/>
    </row>
    <row r="15" spans="1:28" s="59" customFormat="1" ht="24" customHeight="1" x14ac:dyDescent="0.2">
      <c r="A15" s="425" t="s">
        <v>162</v>
      </c>
      <c r="B15" s="426"/>
      <c r="C15" s="97"/>
      <c r="D15" s="98"/>
      <c r="E15" s="98"/>
      <c r="F15" s="98"/>
      <c r="G15" s="98"/>
      <c r="H15" s="98"/>
      <c r="I15" s="98"/>
      <c r="J15" s="98"/>
      <c r="K15" s="98"/>
      <c r="L15" s="99"/>
      <c r="M15" s="97"/>
      <c r="N15" s="98"/>
      <c r="O15" s="98"/>
      <c r="P15" s="99"/>
      <c r="Q15" s="60"/>
      <c r="R15" s="60"/>
      <c r="S15" s="60"/>
      <c r="T15" s="60"/>
      <c r="U15" s="60"/>
      <c r="V15" s="60"/>
      <c r="W15" s="60"/>
      <c r="X15" s="60"/>
      <c r="Y15" s="60"/>
      <c r="Z15" s="60"/>
      <c r="AA15" s="60"/>
      <c r="AB15" s="60"/>
    </row>
    <row r="16" spans="1:28" s="59" customFormat="1" ht="24" customHeight="1" x14ac:dyDescent="0.2">
      <c r="A16" s="427" t="s">
        <v>162</v>
      </c>
      <c r="B16" s="428"/>
      <c r="C16" s="100"/>
      <c r="D16" s="101"/>
      <c r="E16" s="101"/>
      <c r="F16" s="101"/>
      <c r="G16" s="101"/>
      <c r="H16" s="101"/>
      <c r="I16" s="101"/>
      <c r="J16" s="101"/>
      <c r="K16" s="101"/>
      <c r="L16" s="102"/>
      <c r="M16" s="100"/>
      <c r="N16" s="101"/>
      <c r="O16" s="101"/>
      <c r="P16" s="102"/>
      <c r="Q16" s="60"/>
      <c r="R16" s="60"/>
      <c r="S16" s="60"/>
      <c r="T16" s="60"/>
      <c r="U16" s="60"/>
      <c r="V16" s="60"/>
      <c r="W16" s="60"/>
      <c r="X16" s="60"/>
      <c r="Y16" s="60"/>
      <c r="Z16" s="60"/>
      <c r="AA16" s="60"/>
      <c r="AB16" s="60"/>
    </row>
    <row r="17" spans="1:28" ht="24" customHeight="1" x14ac:dyDescent="0.2">
      <c r="A17" s="436" t="s">
        <v>164</v>
      </c>
      <c r="B17" s="437"/>
      <c r="C17" s="78" t="str">
        <f t="shared" ref="C17:P17" si="1">IF(SUM(C7:C16)=0,"",SUM(C7:C16))</f>
        <v/>
      </c>
      <c r="D17" s="79" t="str">
        <f t="shared" si="1"/>
        <v/>
      </c>
      <c r="E17" s="79" t="str">
        <f t="shared" si="1"/>
        <v/>
      </c>
      <c r="F17" s="79" t="str">
        <f t="shared" si="1"/>
        <v/>
      </c>
      <c r="G17" s="79" t="str">
        <f t="shared" si="1"/>
        <v/>
      </c>
      <c r="H17" s="79" t="str">
        <f t="shared" si="1"/>
        <v/>
      </c>
      <c r="I17" s="79" t="str">
        <f t="shared" si="1"/>
        <v/>
      </c>
      <c r="J17" s="79" t="str">
        <f t="shared" si="1"/>
        <v/>
      </c>
      <c r="K17" s="79" t="str">
        <f t="shared" si="1"/>
        <v/>
      </c>
      <c r="L17" s="80" t="str">
        <f t="shared" si="1"/>
        <v/>
      </c>
      <c r="M17" s="78" t="str">
        <f t="shared" si="1"/>
        <v/>
      </c>
      <c r="N17" s="79" t="str">
        <f t="shared" si="1"/>
        <v/>
      </c>
      <c r="O17" s="79" t="str">
        <f t="shared" si="1"/>
        <v/>
      </c>
      <c r="P17" s="80" t="str">
        <f t="shared" si="1"/>
        <v/>
      </c>
    </row>
    <row r="18" spans="1:28" ht="24" customHeight="1" x14ac:dyDescent="0.2">
      <c r="A18" s="423" t="s">
        <v>166</v>
      </c>
      <c r="B18" s="424"/>
      <c r="C18" s="91" t="str">
        <f>IF(COUNT(C7:C16)=0,"",COUNT(C7:C16))</f>
        <v/>
      </c>
      <c r="D18" s="92" t="str">
        <f t="shared" ref="D18:P18" si="2">IF(COUNT(D7:D16)=0,"",COUNT(D7:D16))</f>
        <v/>
      </c>
      <c r="E18" s="92" t="str">
        <f t="shared" si="2"/>
        <v/>
      </c>
      <c r="F18" s="92" t="str">
        <f t="shared" si="2"/>
        <v/>
      </c>
      <c r="G18" s="92" t="str">
        <f t="shared" si="2"/>
        <v/>
      </c>
      <c r="H18" s="92" t="str">
        <f t="shared" si="2"/>
        <v/>
      </c>
      <c r="I18" s="92" t="str">
        <f t="shared" si="2"/>
        <v/>
      </c>
      <c r="J18" s="92" t="str">
        <f t="shared" si="2"/>
        <v/>
      </c>
      <c r="K18" s="92" t="str">
        <f t="shared" si="2"/>
        <v/>
      </c>
      <c r="L18" s="93" t="str">
        <f t="shared" si="2"/>
        <v/>
      </c>
      <c r="M18" s="91" t="str">
        <f t="shared" si="2"/>
        <v/>
      </c>
      <c r="N18" s="92" t="str">
        <f t="shared" si="2"/>
        <v/>
      </c>
      <c r="O18" s="92" t="str">
        <f t="shared" si="2"/>
        <v/>
      </c>
      <c r="P18" s="93" t="str">
        <f t="shared" si="2"/>
        <v/>
      </c>
      <c r="R18" s="65"/>
      <c r="S18" s="66"/>
      <c r="T18" s="66"/>
      <c r="U18" s="66"/>
      <c r="V18" s="66"/>
      <c r="W18" s="66"/>
      <c r="X18" s="66"/>
      <c r="Y18" s="66"/>
      <c r="Z18" s="66"/>
      <c r="AA18" s="66"/>
      <c r="AB18" s="66"/>
    </row>
    <row r="19" spans="1:28" ht="24" customHeight="1" x14ac:dyDescent="0.2">
      <c r="A19" s="50" t="s">
        <v>167</v>
      </c>
      <c r="B19" s="105">
        <v>2080</v>
      </c>
      <c r="C19" s="67"/>
      <c r="D19" s="67"/>
      <c r="E19" s="67"/>
      <c r="F19" s="67"/>
      <c r="G19" s="67"/>
      <c r="H19" s="67"/>
      <c r="I19" s="67"/>
      <c r="J19" s="67"/>
      <c r="K19" s="67"/>
      <c r="L19" s="67"/>
      <c r="M19" s="67"/>
      <c r="N19" s="67"/>
      <c r="O19" s="67"/>
      <c r="P19" s="67"/>
    </row>
    <row r="22" spans="1:28" x14ac:dyDescent="0.2">
      <c r="D22" s="70"/>
    </row>
  </sheetData>
  <sheetProtection password="C606" sheet="1" insertRows="0"/>
  <mergeCells count="15">
    <mergeCell ref="A1:B1"/>
    <mergeCell ref="A5:P5"/>
    <mergeCell ref="A2:B2"/>
    <mergeCell ref="A17:B17"/>
    <mergeCell ref="A7:B7"/>
    <mergeCell ref="A8:B8"/>
    <mergeCell ref="A9:B9"/>
    <mergeCell ref="A10:B10"/>
    <mergeCell ref="A11:B11"/>
    <mergeCell ref="A18:B18"/>
    <mergeCell ref="A12:B12"/>
    <mergeCell ref="A13:B13"/>
    <mergeCell ref="A14:B14"/>
    <mergeCell ref="A15:B15"/>
    <mergeCell ref="A16:B16"/>
  </mergeCells>
  <phoneticPr fontId="3" type="noConversion"/>
  <dataValidations count="1">
    <dataValidation type="whole" operator="greaterThan" allowBlank="1" showInputMessage="1" showErrorMessage="1" errorTitle="Monatslöhne" error="Löhne sind in ganzen Franken einzugeben" sqref="C7:P16">
      <formula1>1</formula1>
    </dataValidation>
  </dataValidations>
  <printOptions horizontalCentered="1"/>
  <pageMargins left="0.23622047244094491" right="0.23622047244094491" top="0.78740157480314965" bottom="0.31496062992125984" header="0.82677165354330717" footer="0.35433070866141736"/>
  <pageSetup paperSize="9" scale="90" orientation="landscape" r:id="rId1"/>
  <headerFooter alignWithMargins="0">
    <oddFooter xml:space="preserve">&amp;L&amp;"Calibri,Standard"&amp;F&amp;C&amp;"Calibri,Standard"© EIT.swiss 01.2023&amp;R&amp;"Calibri,Standard"Seite &amp;P/&amp;N    &amp;A
</oddFooter>
  </headerFooter>
  <ignoredErrors>
    <ignoredError sqref="C2:P2" unlockedFormula="1"/>
  </ignoredError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29"/>
  <sheetViews>
    <sheetView showGridLines="0" zoomScaleNormal="100" workbookViewId="0">
      <selection activeCell="C1" sqref="C1:E1"/>
    </sheetView>
  </sheetViews>
  <sheetFormatPr baseColWidth="10" defaultRowHeight="12.75" x14ac:dyDescent="0.2"/>
  <cols>
    <col min="1" max="1" width="11.42578125" style="107"/>
    <col min="2" max="2" width="16.140625" style="107" customWidth="1"/>
    <col min="3" max="3" width="7.7109375" style="107" customWidth="1"/>
    <col min="4" max="4" width="16.28515625" style="144" customWidth="1"/>
    <col min="5" max="5" width="7.7109375" style="144" customWidth="1"/>
    <col min="6" max="7" width="12" style="144" customWidth="1"/>
    <col min="8" max="16384" width="11.42578125" style="107"/>
  </cols>
  <sheetData>
    <row r="1" spans="1:9" ht="50.1" customHeight="1" x14ac:dyDescent="0.2">
      <c r="A1" s="451" t="s">
        <v>4</v>
      </c>
      <c r="B1" s="452"/>
      <c r="C1" s="452"/>
      <c r="D1" s="452"/>
      <c r="E1" s="158" t="s">
        <v>188</v>
      </c>
      <c r="F1" s="146" t="s">
        <v>186</v>
      </c>
      <c r="G1" s="146" t="s">
        <v>187</v>
      </c>
      <c r="H1" s="106"/>
      <c r="I1" s="106"/>
    </row>
    <row r="2" spans="1:9" ht="24" customHeight="1" x14ac:dyDescent="0.2">
      <c r="A2" s="456" t="s">
        <v>152</v>
      </c>
      <c r="B2" s="457"/>
      <c r="C2" s="457"/>
      <c r="D2" s="457"/>
      <c r="E2" s="458"/>
      <c r="F2" s="147">
        <v>1</v>
      </c>
      <c r="G2" s="147">
        <v>1</v>
      </c>
    </row>
    <row r="3" spans="1:9" ht="24" customHeight="1" x14ac:dyDescent="0.2">
      <c r="A3" s="454" t="s">
        <v>153</v>
      </c>
      <c r="B3" s="455"/>
      <c r="C3" s="455"/>
      <c r="D3" s="455"/>
      <c r="E3" s="150"/>
      <c r="F3" s="148"/>
      <c r="G3" s="148">
        <f>G2*$E$3</f>
        <v>0</v>
      </c>
    </row>
    <row r="4" spans="1:9" ht="24" customHeight="1" x14ac:dyDescent="0.2">
      <c r="A4" s="449" t="s">
        <v>198</v>
      </c>
      <c r="B4" s="450"/>
      <c r="C4" s="450"/>
      <c r="D4" s="450"/>
      <c r="E4" s="151"/>
      <c r="F4" s="149">
        <f>F2*E4</f>
        <v>0</v>
      </c>
      <c r="G4" s="149"/>
    </row>
    <row r="5" spans="1:9" ht="24" customHeight="1" x14ac:dyDescent="0.2">
      <c r="A5" s="446" t="s">
        <v>5</v>
      </c>
      <c r="B5" s="447"/>
      <c r="C5" s="447"/>
      <c r="D5" s="447"/>
      <c r="E5" s="448"/>
      <c r="F5" s="153">
        <f>SUM(F2:F4)</f>
        <v>1</v>
      </c>
      <c r="G5" s="153">
        <f>SUM(G2:G4)</f>
        <v>1</v>
      </c>
    </row>
    <row r="6" spans="1:9" ht="24" customHeight="1" x14ac:dyDescent="0.2">
      <c r="A6" s="443" t="s">
        <v>160</v>
      </c>
      <c r="B6" s="444"/>
      <c r="C6" s="444"/>
      <c r="D6" s="444"/>
      <c r="E6" s="152"/>
      <c r="F6" s="108">
        <f>F5*$E$6</f>
        <v>0</v>
      </c>
      <c r="G6" s="108">
        <f>G5*$E$6</f>
        <v>0</v>
      </c>
    </row>
    <row r="7" spans="1:9" ht="24" customHeight="1" x14ac:dyDescent="0.2">
      <c r="A7" s="446" t="s">
        <v>156</v>
      </c>
      <c r="B7" s="447"/>
      <c r="C7" s="447"/>
      <c r="D7" s="447"/>
      <c r="E7" s="448"/>
      <c r="F7" s="153">
        <f>SUM(F5:F6)</f>
        <v>1</v>
      </c>
      <c r="G7" s="153">
        <f>SUM(G5:G6)</f>
        <v>1</v>
      </c>
    </row>
    <row r="8" spans="1:9" ht="24" customHeight="1" x14ac:dyDescent="0.2">
      <c r="A8" s="443" t="s">
        <v>157</v>
      </c>
      <c r="B8" s="445"/>
      <c r="C8" s="445"/>
      <c r="D8" s="445"/>
      <c r="E8" s="152"/>
      <c r="F8" s="108">
        <f>F7*$E$8</f>
        <v>0</v>
      </c>
      <c r="G8" s="108">
        <f>G7*$E$8</f>
        <v>0</v>
      </c>
    </row>
    <row r="9" spans="1:9" ht="24" customHeight="1" thickBot="1" x14ac:dyDescent="0.25">
      <c r="A9" s="446" t="s">
        <v>6</v>
      </c>
      <c r="B9" s="447"/>
      <c r="C9" s="447"/>
      <c r="D9" s="447"/>
      <c r="E9" s="448"/>
      <c r="F9" s="155">
        <f>SUM(F7:F8)</f>
        <v>1</v>
      </c>
      <c r="G9" s="155">
        <f>SUM(G7:G8)</f>
        <v>1</v>
      </c>
    </row>
    <row r="10" spans="1:9" s="111" customFormat="1" ht="27" thickBot="1" x14ac:dyDescent="0.25">
      <c r="A10" s="109"/>
      <c r="B10" s="109"/>
      <c r="C10" s="441" t="s">
        <v>90</v>
      </c>
      <c r="D10" s="442"/>
      <c r="E10" s="442"/>
      <c r="F10" s="156">
        <f>SUM(F9)</f>
        <v>1</v>
      </c>
      <c r="G10" s="156">
        <f>SUM(G9)</f>
        <v>1</v>
      </c>
      <c r="H10" s="110"/>
    </row>
    <row r="11" spans="1:9" s="115" customFormat="1" ht="11.25" customHeight="1" x14ac:dyDescent="0.4">
      <c r="A11" s="112"/>
      <c r="B11" s="113"/>
      <c r="C11" s="114"/>
      <c r="F11" s="116"/>
      <c r="G11" s="116"/>
    </row>
    <row r="12" spans="1:9" s="115" customFormat="1" ht="11.25" customHeight="1" x14ac:dyDescent="0.4">
      <c r="A12" s="112"/>
      <c r="B12" s="113"/>
      <c r="C12" s="117"/>
      <c r="F12" s="116"/>
      <c r="G12" s="116"/>
    </row>
    <row r="13" spans="1:9" ht="24" customHeight="1" thickBot="1" x14ac:dyDescent="0.25">
      <c r="A13" s="118"/>
      <c r="B13" s="384" t="s">
        <v>197</v>
      </c>
      <c r="C13" s="145"/>
      <c r="D13" s="385" t="s">
        <v>196</v>
      </c>
      <c r="E13" s="154">
        <f>-C13+1</f>
        <v>1</v>
      </c>
      <c r="F13" s="119">
        <f>F10*C13</f>
        <v>0</v>
      </c>
      <c r="G13" s="120">
        <f>G10*E13</f>
        <v>1</v>
      </c>
    </row>
    <row r="14" spans="1:9" s="121" customFormat="1" ht="27" thickBot="1" x14ac:dyDescent="0.35">
      <c r="B14" s="453" t="s">
        <v>200</v>
      </c>
      <c r="C14" s="453"/>
      <c r="D14" s="453"/>
      <c r="E14" s="453"/>
      <c r="F14" s="453"/>
      <c r="G14" s="122">
        <f>SUM(F13:G13)</f>
        <v>1</v>
      </c>
      <c r="H14" s="123"/>
    </row>
    <row r="15" spans="1:9" s="115" customFormat="1" ht="11.25" customHeight="1" x14ac:dyDescent="0.4">
      <c r="A15" s="112"/>
      <c r="B15" s="113"/>
      <c r="C15" s="117"/>
      <c r="F15" s="116"/>
      <c r="G15" s="116"/>
    </row>
    <row r="16" spans="1:9" ht="24" customHeight="1" thickBot="1" x14ac:dyDescent="0.25">
      <c r="A16" s="118"/>
      <c r="B16" s="383" t="s">
        <v>196</v>
      </c>
      <c r="C16" s="145"/>
      <c r="D16" s="385" t="s">
        <v>197</v>
      </c>
      <c r="E16" s="154">
        <f>-C16+1</f>
        <v>1</v>
      </c>
      <c r="F16" s="119">
        <f>F10*E16</f>
        <v>1</v>
      </c>
      <c r="G16" s="120">
        <f>G10*C16</f>
        <v>0</v>
      </c>
    </row>
    <row r="17" spans="1:12" s="121" customFormat="1" ht="27" thickBot="1" x14ac:dyDescent="0.25">
      <c r="B17" s="440" t="s">
        <v>201</v>
      </c>
      <c r="C17" s="440"/>
      <c r="D17" s="440"/>
      <c r="E17" s="440"/>
      <c r="F17" s="440"/>
      <c r="G17" s="122">
        <f>SUM(F16:G16)</f>
        <v>1</v>
      </c>
      <c r="H17" s="123"/>
    </row>
    <row r="18" spans="1:12" x14ac:dyDescent="0.2">
      <c r="A18" s="124"/>
      <c r="B18" s="124"/>
      <c r="C18" s="125"/>
      <c r="D18" s="126"/>
      <c r="E18" s="127"/>
      <c r="F18" s="127"/>
      <c r="G18" s="127"/>
      <c r="H18" s="128"/>
      <c r="I18" s="128"/>
    </row>
    <row r="19" spans="1:12" x14ac:dyDescent="0.2">
      <c r="A19" s="129"/>
      <c r="B19" s="124"/>
      <c r="C19" s="124"/>
      <c r="D19" s="130"/>
      <c r="E19" s="130"/>
      <c r="F19" s="130"/>
      <c r="G19" s="130"/>
      <c r="H19" s="131"/>
      <c r="I19" s="132"/>
    </row>
    <row r="20" spans="1:12" x14ac:dyDescent="0.2">
      <c r="A20" s="124"/>
      <c r="B20" s="124"/>
      <c r="C20" s="133"/>
      <c r="D20" s="134"/>
      <c r="E20" s="135"/>
      <c r="F20" s="135"/>
      <c r="G20" s="135"/>
      <c r="H20" s="136"/>
      <c r="I20" s="137"/>
    </row>
    <row r="21" spans="1:12" x14ac:dyDescent="0.2">
      <c r="A21" s="138"/>
      <c r="B21" s="138"/>
      <c r="C21" s="139"/>
      <c r="D21" s="140"/>
      <c r="E21" s="141"/>
      <c r="F21" s="141"/>
      <c r="G21" s="141"/>
      <c r="H21" s="142"/>
      <c r="I21" s="142"/>
    </row>
    <row r="22" spans="1:12" x14ac:dyDescent="0.2">
      <c r="A22" s="138"/>
      <c r="B22" s="138"/>
      <c r="C22" s="139"/>
      <c r="D22" s="140"/>
      <c r="E22" s="141"/>
      <c r="F22" s="141"/>
      <c r="G22" s="141"/>
      <c r="H22" s="143"/>
      <c r="I22" s="142"/>
    </row>
    <row r="29" spans="1:12" x14ac:dyDescent="0.2">
      <c r="L29" s="157"/>
    </row>
  </sheetData>
  <sheetProtection password="C606" sheet="1" objects="1" scenarios="1"/>
  <mergeCells count="12">
    <mergeCell ref="A4:D4"/>
    <mergeCell ref="A1:D1"/>
    <mergeCell ref="B14:F14"/>
    <mergeCell ref="A3:D3"/>
    <mergeCell ref="A5:E5"/>
    <mergeCell ref="A2:E2"/>
    <mergeCell ref="B17:F17"/>
    <mergeCell ref="C10:E10"/>
    <mergeCell ref="A6:D6"/>
    <mergeCell ref="A8:D8"/>
    <mergeCell ref="A9:E9"/>
    <mergeCell ref="A7:E7"/>
  </mergeCells>
  <phoneticPr fontId="3" type="noConversion"/>
  <printOptions horizontalCentered="1"/>
  <pageMargins left="0.23622047244094491" right="0.23622047244094491" top="0.78740157480314965" bottom="0.31496062992125984" header="0.82677165354330717" footer="0.35433070866141736"/>
  <pageSetup paperSize="9" scale="90" orientation="landscape" r:id="rId1"/>
  <headerFooter alignWithMargins="0">
    <oddFooter xml:space="preserve">&amp;L&amp;"Calibri,Standard"&amp;F&amp;C&amp;"Calibri,Standard"© EIT.swiss 01.2023&amp;R&amp;"Calibri,Standard"Seite &amp;P/&amp;N    &amp;A
</oddFooter>
  </headerFooter>
  <ignoredErrors>
    <ignoredError sqref="F8:G8" formula="1"/>
  </ignoredError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C11"/>
  <sheetViews>
    <sheetView showGridLines="0" zoomScaleNormal="100" workbookViewId="0">
      <selection activeCell="C1" sqref="C1:E1"/>
    </sheetView>
  </sheetViews>
  <sheetFormatPr baseColWidth="10" defaultRowHeight="12.75" x14ac:dyDescent="0.2"/>
  <cols>
    <col min="1" max="1" width="23.42578125" style="68" customWidth="1"/>
    <col min="2" max="2" width="7" style="55" customWidth="1"/>
    <col min="3" max="5" width="7.7109375" style="69" customWidth="1"/>
    <col min="6" max="10" width="7.7109375" style="71" customWidth="1"/>
    <col min="11" max="11" width="7.7109375" style="69" customWidth="1"/>
    <col min="12" max="12" width="7.7109375" style="71" customWidth="1"/>
    <col min="13" max="15" width="7.7109375" style="69" customWidth="1"/>
    <col min="16" max="16" width="7.7109375" style="222" customWidth="1"/>
    <col min="17" max="17" width="7.140625" style="197" customWidth="1"/>
    <col min="18" max="18" width="3" style="197" customWidth="1"/>
    <col min="19" max="29" width="11.42578125" style="197"/>
    <col min="30" max="16384" width="11.42578125" style="55"/>
  </cols>
  <sheetData>
    <row r="1" spans="1:29" s="52" customFormat="1" ht="90" customHeight="1" x14ac:dyDescent="0.2">
      <c r="A1" s="189" t="s">
        <v>189</v>
      </c>
      <c r="B1" s="223" t="s">
        <v>103</v>
      </c>
      <c r="C1" s="87" t="str">
        <f>+Firmenstruktur!C1</f>
        <v>Projektleiter</v>
      </c>
      <c r="D1" s="88" t="str">
        <f>+Firmenstruktur!D1</f>
        <v>Elektro-Sicherheitsberater</v>
      </c>
      <c r="E1" s="88" t="str">
        <f>+Firmenstruktur!E1</f>
        <v>Spezialist</v>
      </c>
      <c r="F1" s="88" t="str">
        <f>+Firmenstruktur!F1</f>
        <v>Elektro-Teamleiter</v>
      </c>
      <c r="G1" s="88" t="str">
        <f>+Firmenstruktur!G1</f>
        <v>Elektro-Installateur
(EFZ)</v>
      </c>
      <c r="H1" s="88" t="str">
        <f>+Firmenstruktur!H1</f>
        <v>Telematiker
(EFZ)</v>
      </c>
      <c r="I1" s="88" t="str">
        <f>+Firmenstruktur!I1</f>
        <v>Elektroplaner
(EFZ)</v>
      </c>
      <c r="J1" s="88" t="str">
        <f>+Firmenstruktur!J1</f>
        <v>Montage-Elektriker
(EFZ)</v>
      </c>
      <c r="K1" s="82" t="str">
        <f>+Firmenstruktur!K1</f>
        <v>Monteur 
(ohne EFZ)</v>
      </c>
      <c r="L1" s="89" t="str">
        <f>+Firmenstruktur!L1</f>
        <v>Servicemonteur</v>
      </c>
      <c r="M1" s="81" t="str">
        <f>+Firmenstruktur!M1</f>
        <v>Lernende 1. Lehrjahr</v>
      </c>
      <c r="N1" s="82" t="str">
        <f>+Firmenstruktur!N1</f>
        <v>Lernende 2. Lehrjahr</v>
      </c>
      <c r="O1" s="82" t="str">
        <f>+Firmenstruktur!O1</f>
        <v>Lernende 3. Lehrjahr</v>
      </c>
      <c r="P1" s="83" t="str">
        <f>+Firmenstruktur!P1</f>
        <v>Lernende 4. Lehrjahr</v>
      </c>
      <c r="R1" s="159" t="s">
        <v>118</v>
      </c>
    </row>
    <row r="2" spans="1:29" ht="24" customHeight="1" x14ac:dyDescent="0.2">
      <c r="A2" s="461" t="s">
        <v>170</v>
      </c>
      <c r="B2" s="462"/>
      <c r="C2" s="190">
        <f>IF(Firmenstruktur!C2="",0,Firmenstruktur!C2)</f>
        <v>0</v>
      </c>
      <c r="D2" s="191">
        <f>IF(Firmenstruktur!D2="",0,Firmenstruktur!D2)</f>
        <v>0</v>
      </c>
      <c r="E2" s="191">
        <f>IF(Firmenstruktur!E2="",0,Firmenstruktur!E2)</f>
        <v>0</v>
      </c>
      <c r="F2" s="191">
        <f>IF(Firmenstruktur!F2="",0,Firmenstruktur!F2)</f>
        <v>0</v>
      </c>
      <c r="G2" s="191">
        <f>IF(Firmenstruktur!G2="",0,Firmenstruktur!G2)</f>
        <v>0</v>
      </c>
      <c r="H2" s="191">
        <f>IF(Firmenstruktur!H2="",0,Firmenstruktur!H2)</f>
        <v>0</v>
      </c>
      <c r="I2" s="191">
        <f>IF(Firmenstruktur!I2="",0,Firmenstruktur!I2)</f>
        <v>0</v>
      </c>
      <c r="J2" s="191">
        <f>IF(Firmenstruktur!J2="",0,Firmenstruktur!J2)</f>
        <v>0</v>
      </c>
      <c r="K2" s="191">
        <f>IF(Firmenstruktur!K2="",0,Firmenstruktur!K2)</f>
        <v>0</v>
      </c>
      <c r="L2" s="192">
        <f>IF(Firmenstruktur!L2="",0,Firmenstruktur!L2)</f>
        <v>0</v>
      </c>
      <c r="M2" s="190">
        <f>IF(Firmenstruktur!M2="",0,Firmenstruktur!M2)</f>
        <v>0</v>
      </c>
      <c r="N2" s="191">
        <f>IF(Firmenstruktur!N2="",0,Firmenstruktur!N2)</f>
        <v>0</v>
      </c>
      <c r="O2" s="191">
        <f>IF(Firmenstruktur!O2="",0,Firmenstruktur!O2)</f>
        <v>0</v>
      </c>
      <c r="P2" s="192">
        <f>IF(Firmenstruktur!P2="",0,Firmenstruktur!P2)</f>
        <v>0</v>
      </c>
      <c r="Q2" s="54"/>
      <c r="R2" s="159"/>
      <c r="S2" s="54"/>
      <c r="T2" s="54"/>
      <c r="U2" s="54"/>
      <c r="V2" s="54"/>
      <c r="W2" s="54"/>
      <c r="X2" s="54"/>
      <c r="Y2" s="54"/>
      <c r="Z2" s="54"/>
      <c r="AA2" s="54"/>
      <c r="AB2" s="54"/>
      <c r="AC2" s="54"/>
    </row>
    <row r="3" spans="1:29" ht="24" customHeight="1" x14ac:dyDescent="0.2">
      <c r="A3" s="224" t="s">
        <v>88</v>
      </c>
      <c r="B3" s="193"/>
      <c r="C3" s="194">
        <f>+$B3*C2</f>
        <v>0</v>
      </c>
      <c r="D3" s="195">
        <f t="shared" ref="D3:P3" si="0">+$B3*D2</f>
        <v>0</v>
      </c>
      <c r="E3" s="195">
        <f t="shared" si="0"/>
        <v>0</v>
      </c>
      <c r="F3" s="195">
        <f t="shared" si="0"/>
        <v>0</v>
      </c>
      <c r="G3" s="195">
        <f t="shared" si="0"/>
        <v>0</v>
      </c>
      <c r="H3" s="195">
        <f t="shared" si="0"/>
        <v>0</v>
      </c>
      <c r="I3" s="195">
        <f t="shared" si="0"/>
        <v>0</v>
      </c>
      <c r="J3" s="195">
        <f t="shared" si="0"/>
        <v>0</v>
      </c>
      <c r="K3" s="195">
        <f t="shared" si="0"/>
        <v>0</v>
      </c>
      <c r="L3" s="196">
        <f t="shared" si="0"/>
        <v>0</v>
      </c>
      <c r="M3" s="194">
        <f t="shared" si="0"/>
        <v>0</v>
      </c>
      <c r="N3" s="195">
        <f t="shared" si="0"/>
        <v>0</v>
      </c>
      <c r="O3" s="195">
        <f t="shared" si="0"/>
        <v>0</v>
      </c>
      <c r="P3" s="196">
        <f t="shared" si="0"/>
        <v>0</v>
      </c>
      <c r="R3" s="159"/>
    </row>
    <row r="4" spans="1:29" ht="24" customHeight="1" x14ac:dyDescent="0.2">
      <c r="A4" s="467" t="s">
        <v>86</v>
      </c>
      <c r="B4" s="468"/>
      <c r="C4" s="198"/>
      <c r="D4" s="199"/>
      <c r="E4" s="199"/>
      <c r="F4" s="199"/>
      <c r="G4" s="199"/>
      <c r="H4" s="199"/>
      <c r="I4" s="199"/>
      <c r="J4" s="199"/>
      <c r="K4" s="199"/>
      <c r="L4" s="200"/>
      <c r="M4" s="198"/>
      <c r="N4" s="199"/>
      <c r="O4" s="199"/>
      <c r="P4" s="200"/>
      <c r="Q4" s="201"/>
      <c r="R4" s="159"/>
      <c r="S4" s="201"/>
      <c r="T4" s="201"/>
      <c r="U4" s="201"/>
      <c r="V4" s="201"/>
      <c r="W4" s="201"/>
      <c r="X4" s="201"/>
      <c r="Y4" s="201"/>
      <c r="Z4" s="201"/>
      <c r="AA4" s="201"/>
      <c r="AB4" s="201"/>
      <c r="AC4" s="201"/>
    </row>
    <row r="5" spans="1:29" ht="24" customHeight="1" x14ac:dyDescent="0.2">
      <c r="A5" s="463" t="s">
        <v>5</v>
      </c>
      <c r="B5" s="464"/>
      <c r="C5" s="202">
        <f>+C3+C4+C2</f>
        <v>0</v>
      </c>
      <c r="D5" s="203">
        <f t="shared" ref="D5:P5" si="1">+D3+D4+D2</f>
        <v>0</v>
      </c>
      <c r="E5" s="203">
        <f t="shared" si="1"/>
        <v>0</v>
      </c>
      <c r="F5" s="203">
        <f t="shared" si="1"/>
        <v>0</v>
      </c>
      <c r="G5" s="203">
        <f t="shared" si="1"/>
        <v>0</v>
      </c>
      <c r="H5" s="203">
        <f t="shared" si="1"/>
        <v>0</v>
      </c>
      <c r="I5" s="203">
        <f t="shared" si="1"/>
        <v>0</v>
      </c>
      <c r="J5" s="203">
        <f t="shared" si="1"/>
        <v>0</v>
      </c>
      <c r="K5" s="203">
        <f t="shared" si="1"/>
        <v>0</v>
      </c>
      <c r="L5" s="204">
        <f t="shared" si="1"/>
        <v>0</v>
      </c>
      <c r="M5" s="202">
        <f t="shared" si="1"/>
        <v>0</v>
      </c>
      <c r="N5" s="203">
        <f t="shared" si="1"/>
        <v>0</v>
      </c>
      <c r="O5" s="203">
        <f t="shared" si="1"/>
        <v>0</v>
      </c>
      <c r="P5" s="204">
        <f t="shared" si="1"/>
        <v>0</v>
      </c>
      <c r="R5" s="159"/>
    </row>
    <row r="6" spans="1:29" ht="24" customHeight="1" x14ac:dyDescent="0.2">
      <c r="A6" s="224" t="s">
        <v>87</v>
      </c>
      <c r="B6" s="193"/>
      <c r="C6" s="205">
        <f>+$B6*C5</f>
        <v>0</v>
      </c>
      <c r="D6" s="206">
        <f t="shared" ref="D6:P6" si="2">+$B6*D5</f>
        <v>0</v>
      </c>
      <c r="E6" s="206">
        <f t="shared" si="2"/>
        <v>0</v>
      </c>
      <c r="F6" s="206">
        <f t="shared" si="2"/>
        <v>0</v>
      </c>
      <c r="G6" s="206">
        <f t="shared" si="2"/>
        <v>0</v>
      </c>
      <c r="H6" s="206">
        <f t="shared" si="2"/>
        <v>0</v>
      </c>
      <c r="I6" s="206">
        <f t="shared" si="2"/>
        <v>0</v>
      </c>
      <c r="J6" s="206">
        <f t="shared" si="2"/>
        <v>0</v>
      </c>
      <c r="K6" s="206">
        <f t="shared" si="2"/>
        <v>0</v>
      </c>
      <c r="L6" s="207">
        <f t="shared" si="2"/>
        <v>0</v>
      </c>
      <c r="M6" s="205">
        <f t="shared" si="2"/>
        <v>0</v>
      </c>
      <c r="N6" s="206">
        <f t="shared" si="2"/>
        <v>0</v>
      </c>
      <c r="O6" s="206">
        <f t="shared" si="2"/>
        <v>0</v>
      </c>
      <c r="P6" s="207">
        <f t="shared" si="2"/>
        <v>0</v>
      </c>
      <c r="R6" s="159"/>
    </row>
    <row r="7" spans="1:29" ht="24" customHeight="1" x14ac:dyDescent="0.2">
      <c r="A7" s="225" t="s">
        <v>159</v>
      </c>
      <c r="B7" s="208"/>
      <c r="C7" s="209">
        <f>+$B7*C5</f>
        <v>0</v>
      </c>
      <c r="D7" s="210">
        <f t="shared" ref="D7:P7" si="3">+$B7*D5</f>
        <v>0</v>
      </c>
      <c r="E7" s="210">
        <f t="shared" si="3"/>
        <v>0</v>
      </c>
      <c r="F7" s="210">
        <f t="shared" si="3"/>
        <v>0</v>
      </c>
      <c r="G7" s="210">
        <f t="shared" si="3"/>
        <v>0</v>
      </c>
      <c r="H7" s="210">
        <f t="shared" si="3"/>
        <v>0</v>
      </c>
      <c r="I7" s="210">
        <f t="shared" si="3"/>
        <v>0</v>
      </c>
      <c r="J7" s="210">
        <f t="shared" si="3"/>
        <v>0</v>
      </c>
      <c r="K7" s="210">
        <f t="shared" si="3"/>
        <v>0</v>
      </c>
      <c r="L7" s="211">
        <f t="shared" si="3"/>
        <v>0</v>
      </c>
      <c r="M7" s="209">
        <f t="shared" si="3"/>
        <v>0</v>
      </c>
      <c r="N7" s="210">
        <f t="shared" si="3"/>
        <v>0</v>
      </c>
      <c r="O7" s="210">
        <f t="shared" si="3"/>
        <v>0</v>
      </c>
      <c r="P7" s="211">
        <f t="shared" si="3"/>
        <v>0</v>
      </c>
      <c r="R7" s="159"/>
    </row>
    <row r="8" spans="1:29" ht="24" customHeight="1" x14ac:dyDescent="0.2">
      <c r="A8" s="465" t="s">
        <v>156</v>
      </c>
      <c r="B8" s="466"/>
      <c r="C8" s="212">
        <f>+C7+C6+C5</f>
        <v>0</v>
      </c>
      <c r="D8" s="213">
        <f t="shared" ref="D8:P8" si="4">+D7+D6+D5</f>
        <v>0</v>
      </c>
      <c r="E8" s="213">
        <f t="shared" si="4"/>
        <v>0</v>
      </c>
      <c r="F8" s="213">
        <f t="shared" si="4"/>
        <v>0</v>
      </c>
      <c r="G8" s="213">
        <f t="shared" si="4"/>
        <v>0</v>
      </c>
      <c r="H8" s="213">
        <f t="shared" si="4"/>
        <v>0</v>
      </c>
      <c r="I8" s="213">
        <f t="shared" si="4"/>
        <v>0</v>
      </c>
      <c r="J8" s="213">
        <f t="shared" si="4"/>
        <v>0</v>
      </c>
      <c r="K8" s="213">
        <f t="shared" si="4"/>
        <v>0</v>
      </c>
      <c r="L8" s="214">
        <f t="shared" si="4"/>
        <v>0</v>
      </c>
      <c r="M8" s="212">
        <f t="shared" si="4"/>
        <v>0</v>
      </c>
      <c r="N8" s="213">
        <f t="shared" si="4"/>
        <v>0</v>
      </c>
      <c r="O8" s="213">
        <f t="shared" si="4"/>
        <v>0</v>
      </c>
      <c r="P8" s="214">
        <f t="shared" si="4"/>
        <v>0</v>
      </c>
      <c r="R8" s="159"/>
    </row>
    <row r="9" spans="1:29" ht="24" customHeight="1" x14ac:dyDescent="0.2">
      <c r="A9" s="50" t="s">
        <v>157</v>
      </c>
      <c r="B9" s="215"/>
      <c r="C9" s="216">
        <f>+$B9*C8</f>
        <v>0</v>
      </c>
      <c r="D9" s="217">
        <f t="shared" ref="D9:P9" si="5">+$B9*D8</f>
        <v>0</v>
      </c>
      <c r="E9" s="217">
        <f t="shared" si="5"/>
        <v>0</v>
      </c>
      <c r="F9" s="217">
        <f t="shared" si="5"/>
        <v>0</v>
      </c>
      <c r="G9" s="217">
        <f t="shared" si="5"/>
        <v>0</v>
      </c>
      <c r="H9" s="217">
        <f t="shared" si="5"/>
        <v>0</v>
      </c>
      <c r="I9" s="217">
        <f t="shared" si="5"/>
        <v>0</v>
      </c>
      <c r="J9" s="217">
        <f t="shared" si="5"/>
        <v>0</v>
      </c>
      <c r="K9" s="217">
        <f t="shared" si="5"/>
        <v>0</v>
      </c>
      <c r="L9" s="218">
        <f t="shared" si="5"/>
        <v>0</v>
      </c>
      <c r="M9" s="216">
        <f t="shared" si="5"/>
        <v>0</v>
      </c>
      <c r="N9" s="217">
        <f t="shared" si="5"/>
        <v>0</v>
      </c>
      <c r="O9" s="217">
        <f t="shared" si="5"/>
        <v>0</v>
      </c>
      <c r="P9" s="218">
        <f t="shared" si="5"/>
        <v>0</v>
      </c>
      <c r="R9" s="159"/>
    </row>
    <row r="10" spans="1:29" ht="24" customHeight="1" x14ac:dyDescent="0.2">
      <c r="A10" s="459" t="s">
        <v>89</v>
      </c>
      <c r="B10" s="460"/>
      <c r="C10" s="219">
        <f>+C9+C8</f>
        <v>0</v>
      </c>
      <c r="D10" s="220">
        <f t="shared" ref="D10:P10" si="6">+D9+D8</f>
        <v>0</v>
      </c>
      <c r="E10" s="220">
        <f t="shared" si="6"/>
        <v>0</v>
      </c>
      <c r="F10" s="220">
        <f t="shared" si="6"/>
        <v>0</v>
      </c>
      <c r="G10" s="220">
        <f t="shared" si="6"/>
        <v>0</v>
      </c>
      <c r="H10" s="220">
        <f t="shared" si="6"/>
        <v>0</v>
      </c>
      <c r="I10" s="220">
        <f t="shared" si="6"/>
        <v>0</v>
      </c>
      <c r="J10" s="220">
        <f t="shared" si="6"/>
        <v>0</v>
      </c>
      <c r="K10" s="220">
        <f t="shared" si="6"/>
        <v>0</v>
      </c>
      <c r="L10" s="221">
        <f t="shared" si="6"/>
        <v>0</v>
      </c>
      <c r="M10" s="219">
        <f t="shared" si="6"/>
        <v>0</v>
      </c>
      <c r="N10" s="220">
        <f t="shared" si="6"/>
        <v>0</v>
      </c>
      <c r="O10" s="220">
        <f t="shared" si="6"/>
        <v>0</v>
      </c>
      <c r="P10" s="221">
        <f t="shared" si="6"/>
        <v>0</v>
      </c>
      <c r="R10" s="159"/>
    </row>
    <row r="11" spans="1:29" ht="14.45" customHeight="1" x14ac:dyDescent="0.2"/>
  </sheetData>
  <sheetProtection password="C606" sheet="1" objects="1" scenarios="1"/>
  <mergeCells count="5">
    <mergeCell ref="A10:B10"/>
    <mergeCell ref="A2:B2"/>
    <mergeCell ref="A5:B5"/>
    <mergeCell ref="A8:B8"/>
    <mergeCell ref="A4:B4"/>
  </mergeCells>
  <phoneticPr fontId="3" type="noConversion"/>
  <dataValidations count="1">
    <dataValidation operator="notEqual" allowBlank="1" showInputMessage="1" showErrorMessage="1" sqref="B6"/>
  </dataValidations>
  <printOptions horizontalCentered="1"/>
  <pageMargins left="0.23622047244094491" right="0.23622047244094491" top="0.78740157480314965" bottom="0.31496062992125984" header="0.82677165354330717" footer="0.35433070866141736"/>
  <pageSetup paperSize="9" scale="90" orientation="landscape" r:id="rId1"/>
  <headerFooter alignWithMargins="0">
    <oddFooter xml:space="preserve">&amp;L&amp;"Calibri,Standard"&amp;F&amp;C&amp;"Calibri,Standard"© EIT.swiss 01.2023&amp;R&amp;"Calibri,Standard"Seite &amp;P/&amp;N    &amp;A
</oddFoot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U25"/>
  <sheetViews>
    <sheetView showGridLines="0" zoomScaleNormal="100" workbookViewId="0">
      <selection activeCell="C1" sqref="C1:E1"/>
    </sheetView>
  </sheetViews>
  <sheetFormatPr baseColWidth="10" defaultRowHeight="11.25" x14ac:dyDescent="0.2"/>
  <cols>
    <col min="1" max="1" width="24.42578125" style="55" customWidth="1"/>
    <col min="2" max="2" width="6.85546875" style="69" customWidth="1"/>
    <col min="3" max="6" width="6.85546875" style="180" customWidth="1"/>
    <col min="7" max="10" width="6.85546875" style="55" customWidth="1"/>
    <col min="11" max="11" width="6.85546875" style="180" customWidth="1"/>
    <col min="12" max="15" width="6.85546875" style="55" customWidth="1"/>
    <col min="16" max="16" width="5.5703125" style="55" customWidth="1"/>
    <col min="17" max="17" width="10" style="55" customWidth="1"/>
    <col min="18" max="18" width="7.7109375" style="55" customWidth="1"/>
    <col min="19" max="19" width="8.42578125" style="55" customWidth="1"/>
    <col min="20" max="20" width="1.7109375" style="55" customWidth="1"/>
    <col min="21" max="21" width="3.28515625" style="163" bestFit="1" customWidth="1"/>
    <col min="22" max="23" width="6.85546875" style="55" customWidth="1"/>
    <col min="24" max="16384" width="11.42578125" style="55"/>
  </cols>
  <sheetData>
    <row r="1" spans="1:21" s="52" customFormat="1" ht="90" customHeight="1" x14ac:dyDescent="0.2">
      <c r="A1" s="226" t="s">
        <v>199</v>
      </c>
      <c r="B1" s="234"/>
      <c r="C1" s="235"/>
      <c r="D1" s="236" t="str">
        <f>+Firmenstruktur!E1</f>
        <v>Spezialist</v>
      </c>
      <c r="E1" s="236" t="str">
        <f>+Firmenstruktur!F1</f>
        <v>Elektro-Teamleiter</v>
      </c>
      <c r="F1" s="236" t="str">
        <f>+Firmenstruktur!G1</f>
        <v>Elektro-Installateur
(EFZ)</v>
      </c>
      <c r="G1" s="236" t="str">
        <f>+Firmenstruktur!H1</f>
        <v>Telematiker
(EFZ)</v>
      </c>
      <c r="H1" s="235"/>
      <c r="I1" s="236" t="str">
        <f>+Firmenstruktur!J1</f>
        <v>Montage-Elektriker
(EFZ)</v>
      </c>
      <c r="J1" s="236" t="str">
        <f>+Firmenstruktur!K1</f>
        <v>Monteur 
(ohne EFZ)</v>
      </c>
      <c r="K1" s="237"/>
      <c r="L1" s="238" t="str">
        <f>+Firmenstruktur!M1</f>
        <v>Lernende 1. Lehrjahr</v>
      </c>
      <c r="M1" s="236" t="str">
        <f>+Firmenstruktur!N1</f>
        <v>Lernende 2. Lehrjahr</v>
      </c>
      <c r="N1" s="236" t="str">
        <f>+Firmenstruktur!O1</f>
        <v>Lernende 3. Lehrjahr</v>
      </c>
      <c r="O1" s="239" t="str">
        <f>+Firmenstruktur!P1</f>
        <v>Lernende 4. Lehrjahr</v>
      </c>
      <c r="P1" s="232" t="s">
        <v>114</v>
      </c>
      <c r="Q1" s="469" t="s">
        <v>191</v>
      </c>
      <c r="R1" s="470"/>
      <c r="U1" s="160" t="s">
        <v>190</v>
      </c>
    </row>
    <row r="2" spans="1:21" s="168" customFormat="1" ht="17.100000000000001" customHeight="1" x14ac:dyDescent="0.2">
      <c r="A2" s="245" t="s">
        <v>96</v>
      </c>
      <c r="B2" s="240"/>
      <c r="C2" s="241"/>
      <c r="D2" s="241"/>
      <c r="E2" s="241"/>
      <c r="F2" s="241"/>
      <c r="G2" s="241"/>
      <c r="H2" s="241"/>
      <c r="I2" s="241"/>
      <c r="J2" s="241"/>
      <c r="K2" s="242"/>
      <c r="L2" s="240"/>
      <c r="M2" s="241"/>
      <c r="N2" s="241"/>
      <c r="O2" s="242"/>
      <c r="P2" s="233">
        <f>SUM(B2:O2)</f>
        <v>0</v>
      </c>
      <c r="Q2" s="243" t="str">
        <f>IF(($P2)=0,"",SUM(B2:K2)/P2)</f>
        <v/>
      </c>
      <c r="R2" s="244" t="str">
        <f>IF(($P2)=0,"",SUM(L2:O2)/P2)</f>
        <v/>
      </c>
      <c r="U2" s="161"/>
    </row>
    <row r="3" spans="1:21" s="169" customFormat="1" ht="26.1" customHeight="1" x14ac:dyDescent="0.2">
      <c r="C3" s="170"/>
      <c r="D3" s="170"/>
      <c r="E3" s="170"/>
      <c r="F3" s="171"/>
      <c r="K3" s="170"/>
      <c r="O3" s="172"/>
      <c r="P3" s="173"/>
      <c r="U3" s="162"/>
    </row>
    <row r="4" spans="1:21" s="52" customFormat="1" ht="30" customHeight="1" x14ac:dyDescent="0.2">
      <c r="A4" s="471" t="s">
        <v>193</v>
      </c>
      <c r="B4" s="472"/>
      <c r="C4" s="472"/>
      <c r="D4" s="472"/>
      <c r="E4" s="472"/>
      <c r="F4" s="472"/>
      <c r="G4" s="472"/>
      <c r="H4" s="472"/>
      <c r="I4" s="472"/>
      <c r="J4" s="472"/>
      <c r="K4" s="472"/>
      <c r="L4" s="472"/>
      <c r="M4" s="472"/>
      <c r="N4" s="472"/>
      <c r="O4" s="473"/>
      <c r="U4" s="480" t="s">
        <v>120</v>
      </c>
    </row>
    <row r="5" spans="1:21" s="168" customFormat="1" ht="17.100000000000001" customHeight="1" x14ac:dyDescent="0.2">
      <c r="A5" s="246" t="s">
        <v>83</v>
      </c>
      <c r="B5" s="247"/>
      <c r="C5" s="248"/>
      <c r="D5" s="248"/>
      <c r="E5" s="248"/>
      <c r="F5" s="248"/>
      <c r="G5" s="248"/>
      <c r="H5" s="248"/>
      <c r="I5" s="248"/>
      <c r="J5" s="248"/>
      <c r="K5" s="249"/>
      <c r="L5" s="247"/>
      <c r="M5" s="248"/>
      <c r="N5" s="248"/>
      <c r="O5" s="249"/>
      <c r="P5" s="174"/>
      <c r="Q5" s="175"/>
      <c r="T5" s="52"/>
      <c r="U5" s="480"/>
    </row>
    <row r="6" spans="1:21" s="168" customFormat="1" ht="17.100000000000001" customHeight="1" x14ac:dyDescent="0.2">
      <c r="A6" s="250" t="s">
        <v>84</v>
      </c>
      <c r="B6" s="251"/>
      <c r="C6" s="252"/>
      <c r="D6" s="252"/>
      <c r="E6" s="252"/>
      <c r="F6" s="252"/>
      <c r="G6" s="252"/>
      <c r="H6" s="252"/>
      <c r="I6" s="252"/>
      <c r="J6" s="252"/>
      <c r="K6" s="253"/>
      <c r="L6" s="251"/>
      <c r="M6" s="252"/>
      <c r="N6" s="252"/>
      <c r="O6" s="253"/>
      <c r="P6" s="174"/>
      <c r="Q6" s="175"/>
      <c r="T6" s="52"/>
      <c r="U6" s="481"/>
    </row>
    <row r="7" spans="1:21" s="168" customFormat="1" ht="17.100000000000001" customHeight="1" x14ac:dyDescent="0.2">
      <c r="A7" s="250" t="s">
        <v>85</v>
      </c>
      <c r="B7" s="251"/>
      <c r="C7" s="252"/>
      <c r="D7" s="252"/>
      <c r="E7" s="252"/>
      <c r="F7" s="252"/>
      <c r="G7" s="252"/>
      <c r="H7" s="252"/>
      <c r="I7" s="252"/>
      <c r="J7" s="252"/>
      <c r="K7" s="253"/>
      <c r="L7" s="251"/>
      <c r="M7" s="252"/>
      <c r="N7" s="252"/>
      <c r="O7" s="253"/>
      <c r="P7" s="174"/>
      <c r="Q7" s="175"/>
      <c r="T7" s="52"/>
      <c r="U7" s="481"/>
    </row>
    <row r="8" spans="1:21" ht="17.100000000000001" customHeight="1" x14ac:dyDescent="0.2">
      <c r="A8" s="250" t="s">
        <v>128</v>
      </c>
      <c r="B8" s="251"/>
      <c r="C8" s="252"/>
      <c r="D8" s="252"/>
      <c r="E8" s="252"/>
      <c r="F8" s="252"/>
      <c r="G8" s="252"/>
      <c r="H8" s="252"/>
      <c r="I8" s="252"/>
      <c r="J8" s="252"/>
      <c r="K8" s="253"/>
      <c r="L8" s="251"/>
      <c r="M8" s="252"/>
      <c r="N8" s="252"/>
      <c r="O8" s="253"/>
      <c r="P8" s="176"/>
      <c r="Q8" s="175"/>
      <c r="T8" s="52"/>
      <c r="U8" s="481"/>
    </row>
    <row r="9" spans="1:21" s="179" customFormat="1" ht="17.100000000000001" customHeight="1" x14ac:dyDescent="0.2">
      <c r="A9" s="254" t="s">
        <v>168</v>
      </c>
      <c r="B9" s="255">
        <f>-B5-B6-B7-B8+IF(B2=0,0,1)</f>
        <v>0</v>
      </c>
      <c r="C9" s="256">
        <f t="shared" ref="C9:O9" si="0">-C5-C6-C7-C8+IF(C2=0,0,1)</f>
        <v>0</v>
      </c>
      <c r="D9" s="256">
        <f t="shared" si="0"/>
        <v>0</v>
      </c>
      <c r="E9" s="256">
        <f t="shared" si="0"/>
        <v>0</v>
      </c>
      <c r="F9" s="256">
        <f t="shared" si="0"/>
        <v>0</v>
      </c>
      <c r="G9" s="256">
        <f t="shared" si="0"/>
        <v>0</v>
      </c>
      <c r="H9" s="256">
        <f t="shared" si="0"/>
        <v>0</v>
      </c>
      <c r="I9" s="256">
        <f t="shared" si="0"/>
        <v>0</v>
      </c>
      <c r="J9" s="256">
        <f t="shared" si="0"/>
        <v>0</v>
      </c>
      <c r="K9" s="257">
        <f t="shared" si="0"/>
        <v>0</v>
      </c>
      <c r="L9" s="255">
        <f t="shared" si="0"/>
        <v>0</v>
      </c>
      <c r="M9" s="256">
        <f t="shared" si="0"/>
        <v>0</v>
      </c>
      <c r="N9" s="256">
        <f t="shared" si="0"/>
        <v>0</v>
      </c>
      <c r="O9" s="257">
        <f t="shared" si="0"/>
        <v>0</v>
      </c>
      <c r="P9" s="177"/>
      <c r="Q9" s="178"/>
      <c r="T9" s="52"/>
      <c r="U9" s="481"/>
    </row>
    <row r="10" spans="1:21" ht="12.95" customHeight="1" x14ac:dyDescent="0.2">
      <c r="T10" s="52"/>
    </row>
    <row r="11" spans="1:21" s="181" customFormat="1" ht="12.95" customHeight="1" x14ac:dyDescent="0.2">
      <c r="B11" s="182"/>
      <c r="C11" s="183"/>
      <c r="D11" s="183"/>
      <c r="E11" s="183"/>
      <c r="F11" s="184"/>
      <c r="K11" s="183"/>
      <c r="Q11" s="482" t="s">
        <v>115</v>
      </c>
      <c r="R11" s="483"/>
      <c r="S11" s="484"/>
      <c r="T11" s="52"/>
      <c r="U11" s="480" t="s">
        <v>121</v>
      </c>
    </row>
    <row r="12" spans="1:21" ht="30" customHeight="1" x14ac:dyDescent="0.2">
      <c r="A12" s="474" t="s">
        <v>194</v>
      </c>
      <c r="B12" s="475"/>
      <c r="C12" s="475"/>
      <c r="D12" s="475"/>
      <c r="E12" s="475"/>
      <c r="F12" s="475"/>
      <c r="G12" s="475"/>
      <c r="H12" s="475"/>
      <c r="I12" s="475"/>
      <c r="J12" s="475"/>
      <c r="K12" s="475"/>
      <c r="L12" s="475"/>
      <c r="M12" s="475"/>
      <c r="N12" s="475"/>
      <c r="O12" s="476"/>
      <c r="P12" s="366" t="s">
        <v>114</v>
      </c>
      <c r="Q12" s="227" t="s">
        <v>113</v>
      </c>
      <c r="R12" s="283" t="s">
        <v>104</v>
      </c>
      <c r="S12" s="228" t="s">
        <v>178</v>
      </c>
      <c r="T12" s="52"/>
      <c r="U12" s="480"/>
    </row>
    <row r="13" spans="1:21" s="168" customFormat="1" ht="17.100000000000001" customHeight="1" x14ac:dyDescent="0.2">
      <c r="A13" s="246" t="str">
        <f>+A5</f>
        <v>Einfache Installationsart</v>
      </c>
      <c r="B13" s="258">
        <f>+B5*B$2</f>
        <v>0</v>
      </c>
      <c r="C13" s="259">
        <f t="shared" ref="C13:O13" si="1">+C5*C$2</f>
        <v>0</v>
      </c>
      <c r="D13" s="259">
        <f t="shared" si="1"/>
        <v>0</v>
      </c>
      <c r="E13" s="259">
        <f t="shared" si="1"/>
        <v>0</v>
      </c>
      <c r="F13" s="259">
        <f t="shared" si="1"/>
        <v>0</v>
      </c>
      <c r="G13" s="259">
        <f t="shared" si="1"/>
        <v>0</v>
      </c>
      <c r="H13" s="259">
        <f t="shared" si="1"/>
        <v>0</v>
      </c>
      <c r="I13" s="259">
        <f t="shared" si="1"/>
        <v>0</v>
      </c>
      <c r="J13" s="259">
        <f t="shared" si="1"/>
        <v>0</v>
      </c>
      <c r="K13" s="260">
        <f t="shared" si="1"/>
        <v>0</v>
      </c>
      <c r="L13" s="258">
        <f t="shared" si="1"/>
        <v>0</v>
      </c>
      <c r="M13" s="259">
        <f t="shared" si="1"/>
        <v>0</v>
      </c>
      <c r="N13" s="259">
        <f t="shared" si="1"/>
        <v>0</v>
      </c>
      <c r="O13" s="260">
        <f t="shared" si="1"/>
        <v>0</v>
      </c>
      <c r="P13" s="261">
        <f>SUM(B13:O13)</f>
        <v>0</v>
      </c>
      <c r="Q13" s="262" t="str">
        <f>IF((P$2)=0,"",SUM(B13:O13)/P$2)</f>
        <v/>
      </c>
      <c r="R13" s="263" t="str">
        <f>IF(($P2)=0,"",+Q13-S13)</f>
        <v/>
      </c>
      <c r="S13" s="229">
        <v>0.3</v>
      </c>
      <c r="T13" s="52"/>
      <c r="U13" s="164"/>
    </row>
    <row r="14" spans="1:21" s="168" customFormat="1" ht="17.100000000000001" customHeight="1" x14ac:dyDescent="0.2">
      <c r="A14" s="250" t="str">
        <f>+A6</f>
        <v>Normale Installationsart</v>
      </c>
      <c r="B14" s="264">
        <f t="shared" ref="B14:O14" si="2">+B6*B$2</f>
        <v>0</v>
      </c>
      <c r="C14" s="265">
        <f t="shared" si="2"/>
        <v>0</v>
      </c>
      <c r="D14" s="265">
        <f t="shared" si="2"/>
        <v>0</v>
      </c>
      <c r="E14" s="265">
        <f t="shared" si="2"/>
        <v>0</v>
      </c>
      <c r="F14" s="265">
        <f t="shared" si="2"/>
        <v>0</v>
      </c>
      <c r="G14" s="265">
        <f t="shared" si="2"/>
        <v>0</v>
      </c>
      <c r="H14" s="265">
        <f t="shared" si="2"/>
        <v>0</v>
      </c>
      <c r="I14" s="265">
        <f t="shared" si="2"/>
        <v>0</v>
      </c>
      <c r="J14" s="265">
        <f t="shared" si="2"/>
        <v>0</v>
      </c>
      <c r="K14" s="266">
        <f t="shared" si="2"/>
        <v>0</v>
      </c>
      <c r="L14" s="264">
        <f t="shared" si="2"/>
        <v>0</v>
      </c>
      <c r="M14" s="265">
        <f t="shared" si="2"/>
        <v>0</v>
      </c>
      <c r="N14" s="265">
        <f t="shared" si="2"/>
        <v>0</v>
      </c>
      <c r="O14" s="266">
        <f t="shared" si="2"/>
        <v>0</v>
      </c>
      <c r="P14" s="267">
        <f>SUM(B14:O14)</f>
        <v>0</v>
      </c>
      <c r="Q14" s="268" t="str">
        <f>IF((P$2)=0,"",SUM(B14:O14)/P$2)</f>
        <v/>
      </c>
      <c r="R14" s="269" t="str">
        <f>IF(($P2)=0,"",+Q14-S14)</f>
        <v/>
      </c>
      <c r="S14" s="230">
        <v>0.5</v>
      </c>
      <c r="T14" s="52"/>
      <c r="U14" s="164"/>
    </row>
    <row r="15" spans="1:21" s="168" customFormat="1" ht="17.100000000000001" customHeight="1" x14ac:dyDescent="0.2">
      <c r="A15" s="250" t="str">
        <f>+A7</f>
        <v>Anspruchsvolle Installationsart</v>
      </c>
      <c r="B15" s="264">
        <f t="shared" ref="B15:O15" si="3">+B7*B$2</f>
        <v>0</v>
      </c>
      <c r="C15" s="265">
        <f t="shared" si="3"/>
        <v>0</v>
      </c>
      <c r="D15" s="265">
        <f t="shared" si="3"/>
        <v>0</v>
      </c>
      <c r="E15" s="265">
        <f t="shared" si="3"/>
        <v>0</v>
      </c>
      <c r="F15" s="265">
        <f t="shared" si="3"/>
        <v>0</v>
      </c>
      <c r="G15" s="265">
        <f t="shared" si="3"/>
        <v>0</v>
      </c>
      <c r="H15" s="265">
        <f t="shared" si="3"/>
        <v>0</v>
      </c>
      <c r="I15" s="265">
        <f t="shared" si="3"/>
        <v>0</v>
      </c>
      <c r="J15" s="265">
        <f t="shared" si="3"/>
        <v>0</v>
      </c>
      <c r="K15" s="266">
        <f t="shared" si="3"/>
        <v>0</v>
      </c>
      <c r="L15" s="264">
        <f t="shared" si="3"/>
        <v>0</v>
      </c>
      <c r="M15" s="265">
        <f t="shared" si="3"/>
        <v>0</v>
      </c>
      <c r="N15" s="265">
        <f t="shared" si="3"/>
        <v>0</v>
      </c>
      <c r="O15" s="266">
        <f t="shared" si="3"/>
        <v>0</v>
      </c>
      <c r="P15" s="267">
        <f>SUM(B15:O15)</f>
        <v>0</v>
      </c>
      <c r="Q15" s="268" t="str">
        <f>IF((P$2)=0,"",SUM(B15:O15)/P$2)</f>
        <v/>
      </c>
      <c r="R15" s="269" t="str">
        <f>IF(($P2)=0,"",+Q15-S15)</f>
        <v/>
      </c>
      <c r="S15" s="230">
        <v>0.15</v>
      </c>
      <c r="T15" s="52"/>
      <c r="U15" s="164"/>
    </row>
    <row r="16" spans="1:21" ht="17.100000000000001" customHeight="1" x14ac:dyDescent="0.2">
      <c r="A16" s="270" t="str">
        <f>+A8</f>
        <v>Spezialistentätigkeit</v>
      </c>
      <c r="B16" s="271">
        <f t="shared" ref="B16:O16" si="4">+B8*B$2</f>
        <v>0</v>
      </c>
      <c r="C16" s="272">
        <f t="shared" si="4"/>
        <v>0</v>
      </c>
      <c r="D16" s="272">
        <f t="shared" si="4"/>
        <v>0</v>
      </c>
      <c r="E16" s="272">
        <f t="shared" si="4"/>
        <v>0</v>
      </c>
      <c r="F16" s="272">
        <f t="shared" si="4"/>
        <v>0</v>
      </c>
      <c r="G16" s="272">
        <f t="shared" si="4"/>
        <v>0</v>
      </c>
      <c r="H16" s="272">
        <f t="shared" si="4"/>
        <v>0</v>
      </c>
      <c r="I16" s="272">
        <f t="shared" si="4"/>
        <v>0</v>
      </c>
      <c r="J16" s="272">
        <f t="shared" si="4"/>
        <v>0</v>
      </c>
      <c r="K16" s="273">
        <f t="shared" si="4"/>
        <v>0</v>
      </c>
      <c r="L16" s="271">
        <f t="shared" si="4"/>
        <v>0</v>
      </c>
      <c r="M16" s="272">
        <f t="shared" si="4"/>
        <v>0</v>
      </c>
      <c r="N16" s="272">
        <f t="shared" si="4"/>
        <v>0</v>
      </c>
      <c r="O16" s="273">
        <f t="shared" si="4"/>
        <v>0</v>
      </c>
      <c r="P16" s="274">
        <f>SUM(B16:O16)</f>
        <v>0</v>
      </c>
      <c r="Q16" s="268" t="str">
        <f>IF((P$2)=0,"",SUM(B16:O16)/P$2)</f>
        <v/>
      </c>
      <c r="R16" s="269" t="str">
        <f>IF(($P2)=0,"",+Q16-S16)</f>
        <v/>
      </c>
      <c r="S16" s="230">
        <v>0.05</v>
      </c>
      <c r="T16" s="52"/>
      <c r="U16" s="165"/>
    </row>
    <row r="17" spans="1:21" s="179" customFormat="1" ht="17.100000000000001" customHeight="1" x14ac:dyDescent="0.2">
      <c r="A17" s="275" t="s">
        <v>117</v>
      </c>
      <c r="B17" s="276" t="str">
        <f>IF(($B2)=0,"",ROUND(+B2/$P2,4))</f>
        <v/>
      </c>
      <c r="C17" s="277" t="str">
        <f>IF(($C2)=0,"",ROUND(+C2/$P2,4))</f>
        <v/>
      </c>
      <c r="D17" s="277" t="str">
        <f>IF(($D2)=0,"",ROUND(+D2/$P2,4))</f>
        <v/>
      </c>
      <c r="E17" s="277" t="str">
        <f>IF(($E2)=0,"",ROUND(+E2/$P2,4))</f>
        <v/>
      </c>
      <c r="F17" s="277" t="str">
        <f>IF(($F2)=0,"",ROUND(+F2/$P2,4))</f>
        <v/>
      </c>
      <c r="G17" s="277" t="str">
        <f>IF(($G2)=0,"",ROUND(+G2/$P2,4))</f>
        <v/>
      </c>
      <c r="H17" s="277" t="str">
        <f>IF(($H2)=0,"",ROUND(+H2/$P2,4))</f>
        <v/>
      </c>
      <c r="I17" s="277" t="str">
        <f>IF(($I2)=0,"",ROUND(+I2/$P2,4))</f>
        <v/>
      </c>
      <c r="J17" s="277" t="str">
        <f>IF(($J2)=0,"",ROUND(+J2/$P2,4))</f>
        <v/>
      </c>
      <c r="K17" s="278" t="str">
        <f>IF(($K2)=0,"",ROUND(+K2/$P2,4))</f>
        <v/>
      </c>
      <c r="L17" s="279" t="str">
        <f>IF(($L2)=0,"",ROUND(+L2/$P2,4))</f>
        <v/>
      </c>
      <c r="M17" s="277" t="str">
        <f>IF(($M2)=0,"",ROUND(+M2/$P2,4))</f>
        <v/>
      </c>
      <c r="N17" s="277" t="str">
        <f>IF(($N2)=0,"",ROUND(+N2/$P2,4))</f>
        <v/>
      </c>
      <c r="O17" s="278" t="str">
        <f>IF(($O2)=0,"",ROUND(+O2/$P2,4))</f>
        <v/>
      </c>
      <c r="P17" s="280"/>
      <c r="Q17" s="281" t="str">
        <f>IF(($P2)=0,"",+Q16+Q15+Q14+Q13)</f>
        <v/>
      </c>
      <c r="R17" s="282"/>
      <c r="S17" s="231">
        <f>+S16+S15+S14+S13</f>
        <v>1</v>
      </c>
      <c r="T17" s="52"/>
      <c r="U17" s="166"/>
    </row>
    <row r="18" spans="1:21" ht="12.95" customHeight="1" x14ac:dyDescent="0.2">
      <c r="O18" s="185"/>
      <c r="T18" s="52"/>
      <c r="U18" s="55"/>
    </row>
    <row r="19" spans="1:21" s="181" customFormat="1" ht="12.95" customHeight="1" x14ac:dyDescent="0.2">
      <c r="B19" s="182"/>
      <c r="C19" s="183"/>
      <c r="D19" s="183"/>
      <c r="E19" s="183"/>
      <c r="F19" s="184"/>
      <c r="K19" s="183"/>
      <c r="Q19" s="186"/>
      <c r="R19" s="186"/>
      <c r="S19" s="186"/>
      <c r="T19" s="52"/>
      <c r="U19" s="167"/>
    </row>
    <row r="20" spans="1:21" s="181" customFormat="1" ht="30" customHeight="1" x14ac:dyDescent="0.2">
      <c r="A20" s="477" t="s">
        <v>195</v>
      </c>
      <c r="B20" s="478"/>
      <c r="C20" s="478"/>
      <c r="D20" s="478"/>
      <c r="E20" s="478"/>
      <c r="F20" s="478"/>
      <c r="G20" s="478"/>
      <c r="H20" s="478"/>
      <c r="I20" s="478"/>
      <c r="J20" s="478"/>
      <c r="K20" s="478"/>
      <c r="L20" s="478"/>
      <c r="M20" s="478"/>
      <c r="N20" s="478"/>
      <c r="O20" s="479"/>
      <c r="P20" s="369" t="s">
        <v>114</v>
      </c>
      <c r="Q20" s="485" t="s">
        <v>105</v>
      </c>
      <c r="R20" s="487"/>
      <c r="S20" s="488"/>
      <c r="T20" s="52"/>
      <c r="U20" s="480" t="s">
        <v>122</v>
      </c>
    </row>
    <row r="21" spans="1:21" s="168" customFormat="1" ht="17.100000000000001" customHeight="1" x14ac:dyDescent="0.2">
      <c r="A21" s="288" t="s">
        <v>106</v>
      </c>
      <c r="B21" s="371"/>
      <c r="C21" s="372"/>
      <c r="D21" s="289">
        <f>+Sollerlösberechnung!E10</f>
        <v>0</v>
      </c>
      <c r="E21" s="289">
        <f>+Sollerlösberechnung!F10</f>
        <v>0</v>
      </c>
      <c r="F21" s="289">
        <f>+Sollerlösberechnung!G10</f>
        <v>0</v>
      </c>
      <c r="G21" s="289">
        <f>+Sollerlösberechnung!H10</f>
        <v>0</v>
      </c>
      <c r="H21" s="372"/>
      <c r="I21" s="289">
        <f>+Sollerlösberechnung!J10</f>
        <v>0</v>
      </c>
      <c r="J21" s="289">
        <f>+Sollerlösberechnung!K10</f>
        <v>0</v>
      </c>
      <c r="K21" s="373"/>
      <c r="L21" s="290">
        <f>+Sollerlösberechnung!M10</f>
        <v>0</v>
      </c>
      <c r="M21" s="289">
        <f>+Sollerlösberechnung!N10</f>
        <v>0</v>
      </c>
      <c r="N21" s="289">
        <f>+Sollerlösberechnung!O10</f>
        <v>0</v>
      </c>
      <c r="O21" s="291">
        <f>+Sollerlösberechnung!P10</f>
        <v>0</v>
      </c>
      <c r="P21" s="370"/>
      <c r="Q21" s="486"/>
      <c r="R21" s="487"/>
      <c r="S21" s="488"/>
      <c r="T21" s="52"/>
      <c r="U21" s="480"/>
    </row>
    <row r="22" spans="1:21" s="168" customFormat="1" ht="17.100000000000001" customHeight="1" x14ac:dyDescent="0.2">
      <c r="A22" s="250" t="str">
        <f>+A5</f>
        <v>Einfache Installationsart</v>
      </c>
      <c r="B22" s="292" t="str">
        <f t="shared" ref="B22:O22" si="5">IF(($P13*B13)=0,"",+B$21/$P13*B13)</f>
        <v/>
      </c>
      <c r="C22" s="293" t="str">
        <f t="shared" si="5"/>
        <v/>
      </c>
      <c r="D22" s="293" t="str">
        <f t="shared" si="5"/>
        <v/>
      </c>
      <c r="E22" s="293" t="str">
        <f t="shared" si="5"/>
        <v/>
      </c>
      <c r="F22" s="293" t="str">
        <f t="shared" si="5"/>
        <v/>
      </c>
      <c r="G22" s="293" t="str">
        <f t="shared" si="5"/>
        <v/>
      </c>
      <c r="H22" s="293" t="str">
        <f t="shared" si="5"/>
        <v/>
      </c>
      <c r="I22" s="293" t="str">
        <f t="shared" si="5"/>
        <v/>
      </c>
      <c r="J22" s="293" t="str">
        <f t="shared" si="5"/>
        <v/>
      </c>
      <c r="K22" s="294" t="str">
        <f t="shared" si="5"/>
        <v/>
      </c>
      <c r="L22" s="292" t="str">
        <f t="shared" si="5"/>
        <v/>
      </c>
      <c r="M22" s="293" t="str">
        <f t="shared" si="5"/>
        <v/>
      </c>
      <c r="N22" s="293" t="str">
        <f t="shared" si="5"/>
        <v/>
      </c>
      <c r="O22" s="294" t="str">
        <f t="shared" si="5"/>
        <v/>
      </c>
      <c r="P22" s="367">
        <f>SUM(B22:O22)</f>
        <v>0</v>
      </c>
      <c r="Q22" s="368">
        <f>SUM(B22:O22)</f>
        <v>0</v>
      </c>
      <c r="R22" s="187"/>
      <c r="S22" s="188"/>
      <c r="T22" s="52"/>
      <c r="U22" s="164"/>
    </row>
    <row r="23" spans="1:21" s="168" customFormat="1" ht="17.100000000000001" customHeight="1" x14ac:dyDescent="0.2">
      <c r="A23" s="250" t="str">
        <f>+A6</f>
        <v>Normale Installationsart</v>
      </c>
      <c r="B23" s="292" t="str">
        <f t="shared" ref="B23:O23" si="6">IF(($P14*B14)=0,"",+B$21/$P14*B14)</f>
        <v/>
      </c>
      <c r="C23" s="293" t="str">
        <f t="shared" si="6"/>
        <v/>
      </c>
      <c r="D23" s="293" t="str">
        <f t="shared" si="6"/>
        <v/>
      </c>
      <c r="E23" s="293" t="str">
        <f t="shared" si="6"/>
        <v/>
      </c>
      <c r="F23" s="293" t="str">
        <f t="shared" si="6"/>
        <v/>
      </c>
      <c r="G23" s="293" t="str">
        <f t="shared" si="6"/>
        <v/>
      </c>
      <c r="H23" s="293" t="str">
        <f t="shared" si="6"/>
        <v/>
      </c>
      <c r="I23" s="293" t="str">
        <f t="shared" si="6"/>
        <v/>
      </c>
      <c r="J23" s="293" t="str">
        <f t="shared" si="6"/>
        <v/>
      </c>
      <c r="K23" s="294" t="str">
        <f t="shared" si="6"/>
        <v/>
      </c>
      <c r="L23" s="292" t="str">
        <f t="shared" si="6"/>
        <v/>
      </c>
      <c r="M23" s="293" t="str">
        <f t="shared" si="6"/>
        <v/>
      </c>
      <c r="N23" s="293" t="str">
        <f t="shared" si="6"/>
        <v/>
      </c>
      <c r="O23" s="294" t="str">
        <f t="shared" si="6"/>
        <v/>
      </c>
      <c r="P23" s="284">
        <f>SUM(B23:O23)</f>
        <v>0</v>
      </c>
      <c r="Q23" s="285">
        <f>SUM(B23:O23)</f>
        <v>0</v>
      </c>
      <c r="R23" s="187"/>
      <c r="S23" s="188"/>
      <c r="T23" s="188"/>
      <c r="U23" s="164"/>
    </row>
    <row r="24" spans="1:21" s="168" customFormat="1" ht="17.100000000000001" customHeight="1" x14ac:dyDescent="0.2">
      <c r="A24" s="250" t="str">
        <f>+A7</f>
        <v>Anspruchsvolle Installationsart</v>
      </c>
      <c r="B24" s="292" t="str">
        <f t="shared" ref="B24:O24" si="7">IF(($P15*B15)=0,"",+B$21/$P15*B15)</f>
        <v/>
      </c>
      <c r="C24" s="293" t="str">
        <f t="shared" si="7"/>
        <v/>
      </c>
      <c r="D24" s="293" t="str">
        <f t="shared" si="7"/>
        <v/>
      </c>
      <c r="E24" s="293" t="str">
        <f t="shared" si="7"/>
        <v/>
      </c>
      <c r="F24" s="293" t="str">
        <f t="shared" si="7"/>
        <v/>
      </c>
      <c r="G24" s="293" t="str">
        <f t="shared" si="7"/>
        <v/>
      </c>
      <c r="H24" s="293" t="str">
        <f t="shared" si="7"/>
        <v/>
      </c>
      <c r="I24" s="293" t="str">
        <f t="shared" si="7"/>
        <v/>
      </c>
      <c r="J24" s="293" t="str">
        <f t="shared" si="7"/>
        <v/>
      </c>
      <c r="K24" s="294" t="str">
        <f t="shared" si="7"/>
        <v/>
      </c>
      <c r="L24" s="292" t="str">
        <f t="shared" si="7"/>
        <v/>
      </c>
      <c r="M24" s="293" t="str">
        <f t="shared" si="7"/>
        <v/>
      </c>
      <c r="N24" s="293" t="str">
        <f t="shared" si="7"/>
        <v/>
      </c>
      <c r="O24" s="294" t="str">
        <f t="shared" si="7"/>
        <v/>
      </c>
      <c r="P24" s="284">
        <f>SUM(B24:O24)</f>
        <v>0</v>
      </c>
      <c r="Q24" s="285">
        <f>SUM(B24:O24)</f>
        <v>0</v>
      </c>
      <c r="R24" s="187"/>
      <c r="S24" s="188"/>
      <c r="T24" s="188"/>
      <c r="U24" s="164"/>
    </row>
    <row r="25" spans="1:21" ht="17.100000000000001" customHeight="1" x14ac:dyDescent="0.2">
      <c r="A25" s="270" t="str">
        <f>+A8</f>
        <v>Spezialistentätigkeit</v>
      </c>
      <c r="B25" s="295" t="str">
        <f t="shared" ref="B25:O25" si="8">IF(($P16*B16)=0,"",+B$21/$P16*B16)</f>
        <v/>
      </c>
      <c r="C25" s="296" t="str">
        <f t="shared" si="8"/>
        <v/>
      </c>
      <c r="D25" s="296" t="str">
        <f t="shared" si="8"/>
        <v/>
      </c>
      <c r="E25" s="296" t="str">
        <f t="shared" si="8"/>
        <v/>
      </c>
      <c r="F25" s="296" t="str">
        <f t="shared" si="8"/>
        <v/>
      </c>
      <c r="G25" s="296" t="str">
        <f t="shared" si="8"/>
        <v/>
      </c>
      <c r="H25" s="296" t="str">
        <f t="shared" si="8"/>
        <v/>
      </c>
      <c r="I25" s="296" t="str">
        <f t="shared" si="8"/>
        <v/>
      </c>
      <c r="J25" s="296" t="str">
        <f t="shared" si="8"/>
        <v/>
      </c>
      <c r="K25" s="297" t="str">
        <f t="shared" si="8"/>
        <v/>
      </c>
      <c r="L25" s="295" t="str">
        <f t="shared" si="8"/>
        <v/>
      </c>
      <c r="M25" s="296" t="str">
        <f t="shared" si="8"/>
        <v/>
      </c>
      <c r="N25" s="296" t="str">
        <f t="shared" si="8"/>
        <v/>
      </c>
      <c r="O25" s="297" t="str">
        <f t="shared" si="8"/>
        <v/>
      </c>
      <c r="P25" s="286">
        <f>SUM(B25:O25)</f>
        <v>0</v>
      </c>
      <c r="Q25" s="287">
        <f>SUM(B25:O25)</f>
        <v>0</v>
      </c>
      <c r="R25" s="187"/>
      <c r="S25" s="188"/>
      <c r="T25" s="188"/>
      <c r="U25" s="165"/>
    </row>
  </sheetData>
  <sheetProtection password="C606" sheet="1" objects="1" scenarios="1"/>
  <mergeCells count="13">
    <mergeCell ref="Q1:R1"/>
    <mergeCell ref="A4:O4"/>
    <mergeCell ref="A12:O12"/>
    <mergeCell ref="A20:O20"/>
    <mergeCell ref="U4:U5"/>
    <mergeCell ref="U11:U12"/>
    <mergeCell ref="U6:U7"/>
    <mergeCell ref="U8:U9"/>
    <mergeCell ref="Q11:S11"/>
    <mergeCell ref="Q20:Q21"/>
    <mergeCell ref="R20:R21"/>
    <mergeCell ref="S20:S21"/>
    <mergeCell ref="U20:U21"/>
  </mergeCells>
  <phoneticPr fontId="3" type="noConversion"/>
  <printOptions horizontalCentered="1"/>
  <pageMargins left="0.23622047244094491" right="0.23622047244094491" top="0.78740157480314965" bottom="0.31496062992125984" header="0.82677165354330717" footer="0.35433070866141736"/>
  <pageSetup paperSize="9" scale="90" orientation="landscape" r:id="rId1"/>
  <headerFooter alignWithMargins="0">
    <oddFooter xml:space="preserve">&amp;L&amp;"Calibri,Standard"&amp;F&amp;C&amp;"Calibri,Standard"© EIT.swiss 01.2023&amp;R&amp;"Calibri,Standard"Seite &amp;P/&amp;N    &amp;A
</oddFooter>
  </headerFooter>
  <ignoredErrors>
    <ignoredError sqref="Q2" formulaRange="1"/>
  </ignoredErrors>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C16"/>
  <sheetViews>
    <sheetView showGridLines="0" zoomScaleNormal="100" workbookViewId="0">
      <selection activeCell="B15" sqref="B15"/>
    </sheetView>
  </sheetViews>
  <sheetFormatPr baseColWidth="10" defaultRowHeight="18.75" x14ac:dyDescent="0.2"/>
  <cols>
    <col min="1" max="1" width="24.28515625" style="55" customWidth="1"/>
    <col min="2" max="2" width="7.140625" style="68" customWidth="1"/>
    <col min="3" max="3" width="7.7109375" style="168" customWidth="1"/>
    <col min="4" max="5" width="7.7109375" style="327" customWidth="1"/>
    <col min="6" max="6" width="7.7109375" style="71" customWidth="1"/>
    <col min="7" max="8" width="7.7109375" style="55" customWidth="1"/>
    <col min="9" max="9" width="7.7109375" style="59" customWidth="1"/>
    <col min="10" max="11" width="7.7109375" style="55" customWidth="1"/>
    <col min="12" max="12" width="7.7109375" style="168" customWidth="1"/>
    <col min="13" max="13" width="7.7109375" style="55" customWidth="1"/>
    <col min="14" max="14" width="7.7109375" style="176" customWidth="1"/>
    <col min="15" max="16" width="7.7109375" style="55" customWidth="1"/>
    <col min="17" max="16384" width="11.42578125" style="55"/>
  </cols>
  <sheetData>
    <row r="1" spans="1:29" s="52" customFormat="1" ht="90" customHeight="1" x14ac:dyDescent="0.2">
      <c r="A1" s="298" t="s">
        <v>127</v>
      </c>
      <c r="B1" s="328" t="s">
        <v>103</v>
      </c>
      <c r="C1" s="87" t="str">
        <f>+Firmenstruktur!C1</f>
        <v>Projektleiter</v>
      </c>
      <c r="D1" s="88" t="str">
        <f>+Firmenstruktur!D1</f>
        <v>Elektro-Sicherheitsberater</v>
      </c>
      <c r="E1" s="88" t="str">
        <f>+Firmenstruktur!E1</f>
        <v>Spezialist</v>
      </c>
      <c r="F1" s="88" t="str">
        <f>+Firmenstruktur!F1</f>
        <v>Elektro-Teamleiter</v>
      </c>
      <c r="G1" s="88" t="str">
        <f>+Firmenstruktur!G1</f>
        <v>Elektro-Installateur
(EFZ)</v>
      </c>
      <c r="H1" s="88" t="str">
        <f>+Firmenstruktur!H1</f>
        <v>Telematiker
(EFZ)</v>
      </c>
      <c r="I1" s="329" t="str">
        <f>+Firmenstruktur!I1</f>
        <v>Elektroplaner
(EFZ)</v>
      </c>
      <c r="J1" s="88" t="str">
        <f>+Firmenstruktur!J1</f>
        <v>Montage-Elektriker
(EFZ)</v>
      </c>
      <c r="K1" s="82" t="str">
        <f>+Firmenstruktur!K1</f>
        <v>Monteur 
(ohne EFZ)</v>
      </c>
      <c r="L1" s="89" t="str">
        <f>+Firmenstruktur!L1</f>
        <v>Servicemonteur</v>
      </c>
      <c r="M1" s="81" t="str">
        <f>+Firmenstruktur!M1</f>
        <v>Lernende 1. Lehrjahr</v>
      </c>
      <c r="N1" s="82" t="str">
        <f>+Firmenstruktur!N1</f>
        <v>Lernende 2. Lehrjahr</v>
      </c>
      <c r="O1" s="82" t="str">
        <f>+Firmenstruktur!O1</f>
        <v>Lernende 3. Lehrjahr</v>
      </c>
      <c r="P1" s="83" t="str">
        <f>+Firmenstruktur!P1</f>
        <v>Lernende 4. Lehrjahr</v>
      </c>
    </row>
    <row r="2" spans="1:29" ht="24" customHeight="1" x14ac:dyDescent="0.3">
      <c r="A2" s="493" t="s">
        <v>140</v>
      </c>
      <c r="B2" s="494"/>
      <c r="C2" s="299">
        <f>Sollerlösberechnung!C2</f>
        <v>0</v>
      </c>
      <c r="D2" s="300">
        <f>Sollerlösberechnung!D2</f>
        <v>0</v>
      </c>
      <c r="E2" s="300">
        <f>Sollerlösberechnung!E2</f>
        <v>0</v>
      </c>
      <c r="F2" s="300">
        <f>Sollerlösberechnung!F2</f>
        <v>0</v>
      </c>
      <c r="G2" s="300">
        <f>Sollerlösberechnung!G2</f>
        <v>0</v>
      </c>
      <c r="H2" s="300">
        <f>Sollerlösberechnung!H2</f>
        <v>0</v>
      </c>
      <c r="I2" s="300">
        <f>Sollerlösberechnung!I2</f>
        <v>0</v>
      </c>
      <c r="J2" s="300">
        <f>Sollerlösberechnung!J2</f>
        <v>0</v>
      </c>
      <c r="K2" s="300">
        <f>Sollerlösberechnung!K2</f>
        <v>0</v>
      </c>
      <c r="L2" s="301">
        <f>Sollerlösberechnung!L2</f>
        <v>0</v>
      </c>
      <c r="M2" s="299">
        <f>Sollerlösberechnung!M2</f>
        <v>0</v>
      </c>
      <c r="N2" s="300">
        <f>Sollerlösberechnung!N2</f>
        <v>0</v>
      </c>
      <c r="O2" s="300">
        <f>Sollerlösberechnung!O2</f>
        <v>0</v>
      </c>
      <c r="P2" s="301">
        <f>Sollerlösberechnung!P2</f>
        <v>0</v>
      </c>
      <c r="Q2" s="302"/>
      <c r="R2" s="54"/>
      <c r="S2" s="54"/>
      <c r="T2" s="54"/>
      <c r="U2" s="54"/>
      <c r="V2" s="54"/>
      <c r="W2" s="54"/>
      <c r="X2" s="54"/>
      <c r="Y2" s="54"/>
      <c r="Z2" s="54"/>
      <c r="AA2" s="54"/>
      <c r="AB2" s="54"/>
      <c r="AC2" s="54"/>
    </row>
    <row r="3" spans="1:29" ht="24" customHeight="1" x14ac:dyDescent="0.3">
      <c r="A3" s="337" t="s">
        <v>88</v>
      </c>
      <c r="B3" s="338">
        <f>Sollerlösberechnung!B3</f>
        <v>0</v>
      </c>
      <c r="C3" s="303">
        <f>+$B3*C2</f>
        <v>0</v>
      </c>
      <c r="D3" s="304">
        <f t="shared" ref="D3:P3" si="0">+$B3*D2</f>
        <v>0</v>
      </c>
      <c r="E3" s="304">
        <f t="shared" si="0"/>
        <v>0</v>
      </c>
      <c r="F3" s="304">
        <f t="shared" si="0"/>
        <v>0</v>
      </c>
      <c r="G3" s="304">
        <f t="shared" si="0"/>
        <v>0</v>
      </c>
      <c r="H3" s="304">
        <f t="shared" si="0"/>
        <v>0</v>
      </c>
      <c r="I3" s="304">
        <f t="shared" si="0"/>
        <v>0</v>
      </c>
      <c r="J3" s="304">
        <f t="shared" si="0"/>
        <v>0</v>
      </c>
      <c r="K3" s="304">
        <f t="shared" si="0"/>
        <v>0</v>
      </c>
      <c r="L3" s="305">
        <f t="shared" si="0"/>
        <v>0</v>
      </c>
      <c r="M3" s="303">
        <f t="shared" si="0"/>
        <v>0</v>
      </c>
      <c r="N3" s="304">
        <f t="shared" si="0"/>
        <v>0</v>
      </c>
      <c r="O3" s="304">
        <f t="shared" si="0"/>
        <v>0</v>
      </c>
      <c r="P3" s="305">
        <f t="shared" si="0"/>
        <v>0</v>
      </c>
      <c r="Q3" s="306"/>
      <c r="R3" s="201"/>
      <c r="S3" s="201"/>
      <c r="T3" s="201"/>
      <c r="U3" s="201"/>
      <c r="V3" s="201"/>
      <c r="W3" s="201"/>
      <c r="X3" s="201"/>
      <c r="Y3" s="201"/>
      <c r="Z3" s="201"/>
      <c r="AA3" s="201"/>
      <c r="AB3" s="201"/>
      <c r="AC3" s="201"/>
    </row>
    <row r="4" spans="1:29" ht="24" customHeight="1" x14ac:dyDescent="0.3">
      <c r="A4" s="491" t="s">
        <v>86</v>
      </c>
      <c r="B4" s="492"/>
      <c r="C4" s="342">
        <f>Sollerlösberechnung!C4</f>
        <v>0</v>
      </c>
      <c r="D4" s="343">
        <f>Sollerlösberechnung!D4</f>
        <v>0</v>
      </c>
      <c r="E4" s="343">
        <f>Sollerlösberechnung!E4</f>
        <v>0</v>
      </c>
      <c r="F4" s="343">
        <f>Sollerlösberechnung!F4</f>
        <v>0</v>
      </c>
      <c r="G4" s="343">
        <f>Sollerlösberechnung!G4</f>
        <v>0</v>
      </c>
      <c r="H4" s="343">
        <f>Sollerlösberechnung!H4</f>
        <v>0</v>
      </c>
      <c r="I4" s="343">
        <f>Sollerlösberechnung!I4</f>
        <v>0</v>
      </c>
      <c r="J4" s="343">
        <f>Sollerlösberechnung!J4</f>
        <v>0</v>
      </c>
      <c r="K4" s="343">
        <f>Sollerlösberechnung!K4</f>
        <v>0</v>
      </c>
      <c r="L4" s="344">
        <f>Sollerlösberechnung!L4</f>
        <v>0</v>
      </c>
      <c r="M4" s="342">
        <f>Sollerlösberechnung!M4</f>
        <v>0</v>
      </c>
      <c r="N4" s="343">
        <f>Sollerlösberechnung!N4</f>
        <v>0</v>
      </c>
      <c r="O4" s="343">
        <f>Sollerlösberechnung!O4</f>
        <v>0</v>
      </c>
      <c r="P4" s="344">
        <f>Sollerlösberechnung!P4</f>
        <v>0</v>
      </c>
      <c r="Q4" s="302"/>
      <c r="R4" s="197"/>
      <c r="S4" s="197"/>
      <c r="T4" s="197"/>
      <c r="U4" s="197"/>
      <c r="V4" s="197"/>
      <c r="W4" s="197"/>
      <c r="X4" s="197"/>
      <c r="Y4" s="197"/>
      <c r="Z4" s="197"/>
      <c r="AA4" s="197"/>
      <c r="AB4" s="197"/>
      <c r="AC4" s="197"/>
    </row>
    <row r="5" spans="1:29" ht="24" customHeight="1" x14ac:dyDescent="0.3">
      <c r="A5" s="336" t="s">
        <v>5</v>
      </c>
      <c r="B5" s="335"/>
      <c r="C5" s="212">
        <f>+C4+C3+C2</f>
        <v>0</v>
      </c>
      <c r="D5" s="213">
        <f t="shared" ref="D5:P5" si="1">+D4+D3+D2</f>
        <v>0</v>
      </c>
      <c r="E5" s="213">
        <f t="shared" si="1"/>
        <v>0</v>
      </c>
      <c r="F5" s="213">
        <f t="shared" si="1"/>
        <v>0</v>
      </c>
      <c r="G5" s="213">
        <f t="shared" si="1"/>
        <v>0</v>
      </c>
      <c r="H5" s="213">
        <f t="shared" si="1"/>
        <v>0</v>
      </c>
      <c r="I5" s="213">
        <f t="shared" si="1"/>
        <v>0</v>
      </c>
      <c r="J5" s="213">
        <f t="shared" si="1"/>
        <v>0</v>
      </c>
      <c r="K5" s="213">
        <f t="shared" si="1"/>
        <v>0</v>
      </c>
      <c r="L5" s="214">
        <f t="shared" si="1"/>
        <v>0</v>
      </c>
      <c r="M5" s="212">
        <f t="shared" si="1"/>
        <v>0</v>
      </c>
      <c r="N5" s="213">
        <f t="shared" si="1"/>
        <v>0</v>
      </c>
      <c r="O5" s="213">
        <f t="shared" si="1"/>
        <v>0</v>
      </c>
      <c r="P5" s="214">
        <f t="shared" si="1"/>
        <v>0</v>
      </c>
      <c r="Q5" s="302"/>
      <c r="R5" s="197"/>
      <c r="S5" s="197"/>
      <c r="T5" s="197"/>
      <c r="U5" s="197"/>
      <c r="V5" s="197"/>
      <c r="W5" s="197"/>
      <c r="X5" s="197"/>
      <c r="Y5" s="197"/>
      <c r="Z5" s="197"/>
      <c r="AA5" s="197"/>
      <c r="AB5" s="197"/>
      <c r="AC5" s="197"/>
    </row>
    <row r="6" spans="1:29" ht="24" customHeight="1" x14ac:dyDescent="0.3">
      <c r="A6" s="337" t="s">
        <v>87</v>
      </c>
      <c r="B6" s="338">
        <f>+Sollerlösberechnung!B6</f>
        <v>0</v>
      </c>
      <c r="C6" s="348">
        <f>+$B6*C5</f>
        <v>0</v>
      </c>
      <c r="D6" s="349">
        <f t="shared" ref="D6:P6" si="2">+$B6*D5</f>
        <v>0</v>
      </c>
      <c r="E6" s="349">
        <f t="shared" si="2"/>
        <v>0</v>
      </c>
      <c r="F6" s="349">
        <f t="shared" si="2"/>
        <v>0</v>
      </c>
      <c r="G6" s="349">
        <f t="shared" si="2"/>
        <v>0</v>
      </c>
      <c r="H6" s="349">
        <f t="shared" si="2"/>
        <v>0</v>
      </c>
      <c r="I6" s="349">
        <f t="shared" si="2"/>
        <v>0</v>
      </c>
      <c r="J6" s="349">
        <f t="shared" si="2"/>
        <v>0</v>
      </c>
      <c r="K6" s="349">
        <f t="shared" si="2"/>
        <v>0</v>
      </c>
      <c r="L6" s="350">
        <f t="shared" si="2"/>
        <v>0</v>
      </c>
      <c r="M6" s="348">
        <f t="shared" si="2"/>
        <v>0</v>
      </c>
      <c r="N6" s="349">
        <f t="shared" si="2"/>
        <v>0</v>
      </c>
      <c r="O6" s="349">
        <f t="shared" si="2"/>
        <v>0</v>
      </c>
      <c r="P6" s="350">
        <f t="shared" si="2"/>
        <v>0</v>
      </c>
      <c r="Q6" s="302"/>
      <c r="R6" s="197"/>
      <c r="S6" s="197"/>
      <c r="T6" s="197"/>
      <c r="U6" s="197"/>
      <c r="V6" s="197"/>
      <c r="W6" s="197"/>
      <c r="X6" s="197"/>
      <c r="Y6" s="197"/>
      <c r="Z6" s="197"/>
      <c r="AA6" s="197"/>
      <c r="AB6" s="197"/>
      <c r="AC6" s="197"/>
    </row>
    <row r="7" spans="1:29" ht="24" customHeight="1" x14ac:dyDescent="0.3">
      <c r="A7" s="498" t="s">
        <v>141</v>
      </c>
      <c r="B7" s="499"/>
      <c r="C7" s="339">
        <f>+$B7*C5</f>
        <v>0</v>
      </c>
      <c r="D7" s="340">
        <f t="shared" ref="D7:P7" si="3">+$B7*D5</f>
        <v>0</v>
      </c>
      <c r="E7" s="340">
        <f t="shared" si="3"/>
        <v>0</v>
      </c>
      <c r="F7" s="340">
        <f t="shared" si="3"/>
        <v>0</v>
      </c>
      <c r="G7" s="340">
        <f t="shared" si="3"/>
        <v>0</v>
      </c>
      <c r="H7" s="340">
        <f t="shared" si="3"/>
        <v>0</v>
      </c>
      <c r="I7" s="340">
        <f t="shared" si="3"/>
        <v>0</v>
      </c>
      <c r="J7" s="340">
        <f t="shared" si="3"/>
        <v>0</v>
      </c>
      <c r="K7" s="340">
        <f t="shared" si="3"/>
        <v>0</v>
      </c>
      <c r="L7" s="341">
        <f t="shared" si="3"/>
        <v>0</v>
      </c>
      <c r="M7" s="339">
        <f t="shared" si="3"/>
        <v>0</v>
      </c>
      <c r="N7" s="340">
        <f t="shared" si="3"/>
        <v>0</v>
      </c>
      <c r="O7" s="340">
        <f t="shared" si="3"/>
        <v>0</v>
      </c>
      <c r="P7" s="341">
        <f t="shared" si="3"/>
        <v>0</v>
      </c>
      <c r="Q7" s="302"/>
      <c r="R7" s="197"/>
      <c r="S7" s="197"/>
      <c r="T7" s="197"/>
      <c r="U7" s="197"/>
      <c r="V7" s="197"/>
      <c r="W7" s="197"/>
      <c r="X7" s="197"/>
      <c r="Y7" s="197"/>
      <c r="Z7" s="197"/>
      <c r="AA7" s="197"/>
      <c r="AB7" s="197"/>
      <c r="AC7" s="197"/>
    </row>
    <row r="8" spans="1:29" ht="24" customHeight="1" x14ac:dyDescent="0.3">
      <c r="A8" s="334" t="s">
        <v>156</v>
      </c>
      <c r="B8" s="335"/>
      <c r="C8" s="212">
        <f>+C7+C6+C5</f>
        <v>0</v>
      </c>
      <c r="D8" s="213">
        <f t="shared" ref="D8:P8" si="4">+D7+D6+D5</f>
        <v>0</v>
      </c>
      <c r="E8" s="213">
        <f t="shared" si="4"/>
        <v>0</v>
      </c>
      <c r="F8" s="213">
        <f t="shared" si="4"/>
        <v>0</v>
      </c>
      <c r="G8" s="213">
        <f t="shared" si="4"/>
        <v>0</v>
      </c>
      <c r="H8" s="213">
        <f t="shared" si="4"/>
        <v>0</v>
      </c>
      <c r="I8" s="213">
        <f t="shared" si="4"/>
        <v>0</v>
      </c>
      <c r="J8" s="213">
        <f t="shared" si="4"/>
        <v>0</v>
      </c>
      <c r="K8" s="213">
        <f t="shared" si="4"/>
        <v>0</v>
      </c>
      <c r="L8" s="214">
        <f t="shared" si="4"/>
        <v>0</v>
      </c>
      <c r="M8" s="212">
        <f t="shared" si="4"/>
        <v>0</v>
      </c>
      <c r="N8" s="213">
        <f t="shared" si="4"/>
        <v>0</v>
      </c>
      <c r="O8" s="213">
        <f t="shared" si="4"/>
        <v>0</v>
      </c>
      <c r="P8" s="214">
        <f t="shared" si="4"/>
        <v>0</v>
      </c>
      <c r="Q8" s="302"/>
      <c r="R8" s="197"/>
      <c r="S8" s="197"/>
      <c r="T8" s="197"/>
      <c r="U8" s="197"/>
      <c r="V8" s="197"/>
      <c r="W8" s="197"/>
      <c r="X8" s="197"/>
      <c r="Y8" s="197"/>
      <c r="Z8" s="197"/>
      <c r="AA8" s="197"/>
      <c r="AB8" s="197"/>
      <c r="AC8" s="197"/>
    </row>
    <row r="9" spans="1:29" ht="24" customHeight="1" x14ac:dyDescent="0.3">
      <c r="A9" s="330" t="s">
        <v>157</v>
      </c>
      <c r="B9" s="333">
        <f>+Sollerlösberechnung!B9</f>
        <v>0</v>
      </c>
      <c r="C9" s="345">
        <f>+$B9*C8</f>
        <v>0</v>
      </c>
      <c r="D9" s="346">
        <f t="shared" ref="D9:P9" si="5">+$B9*D8</f>
        <v>0</v>
      </c>
      <c r="E9" s="346">
        <f t="shared" si="5"/>
        <v>0</v>
      </c>
      <c r="F9" s="346">
        <f t="shared" si="5"/>
        <v>0</v>
      </c>
      <c r="G9" s="346">
        <f t="shared" si="5"/>
        <v>0</v>
      </c>
      <c r="H9" s="346">
        <f t="shared" si="5"/>
        <v>0</v>
      </c>
      <c r="I9" s="346">
        <f t="shared" si="5"/>
        <v>0</v>
      </c>
      <c r="J9" s="346">
        <f t="shared" si="5"/>
        <v>0</v>
      </c>
      <c r="K9" s="346">
        <f t="shared" si="5"/>
        <v>0</v>
      </c>
      <c r="L9" s="347">
        <f t="shared" si="5"/>
        <v>0</v>
      </c>
      <c r="M9" s="345">
        <f t="shared" si="5"/>
        <v>0</v>
      </c>
      <c r="N9" s="346">
        <f t="shared" si="5"/>
        <v>0</v>
      </c>
      <c r="O9" s="346">
        <f t="shared" si="5"/>
        <v>0</v>
      </c>
      <c r="P9" s="347">
        <f t="shared" si="5"/>
        <v>0</v>
      </c>
      <c r="Q9" s="302"/>
      <c r="R9" s="197"/>
      <c r="S9" s="197"/>
      <c r="T9" s="197"/>
      <c r="U9" s="197"/>
      <c r="V9" s="197"/>
      <c r="W9" s="197"/>
      <c r="X9" s="197"/>
      <c r="Y9" s="197"/>
      <c r="Z9" s="197"/>
      <c r="AA9" s="197"/>
      <c r="AB9" s="197"/>
      <c r="AC9" s="197"/>
    </row>
    <row r="10" spans="1:29" ht="24" customHeight="1" x14ac:dyDescent="0.2">
      <c r="A10" s="489" t="s">
        <v>158</v>
      </c>
      <c r="B10" s="490"/>
      <c r="C10" s="307">
        <f>+C9+C8</f>
        <v>0</v>
      </c>
      <c r="D10" s="308">
        <f t="shared" ref="D10:P10" si="6">+D9+D8</f>
        <v>0</v>
      </c>
      <c r="E10" s="308">
        <f t="shared" si="6"/>
        <v>0</v>
      </c>
      <c r="F10" s="308">
        <f t="shared" si="6"/>
        <v>0</v>
      </c>
      <c r="G10" s="308">
        <f t="shared" si="6"/>
        <v>0</v>
      </c>
      <c r="H10" s="308">
        <f t="shared" si="6"/>
        <v>0</v>
      </c>
      <c r="I10" s="308">
        <f t="shared" si="6"/>
        <v>0</v>
      </c>
      <c r="J10" s="308">
        <f t="shared" si="6"/>
        <v>0</v>
      </c>
      <c r="K10" s="308">
        <f t="shared" si="6"/>
        <v>0</v>
      </c>
      <c r="L10" s="309">
        <f t="shared" si="6"/>
        <v>0</v>
      </c>
      <c r="M10" s="307">
        <f t="shared" si="6"/>
        <v>0</v>
      </c>
      <c r="N10" s="308">
        <f t="shared" si="6"/>
        <v>0</v>
      </c>
      <c r="O10" s="308">
        <f t="shared" si="6"/>
        <v>0</v>
      </c>
      <c r="P10" s="309">
        <f t="shared" si="6"/>
        <v>0</v>
      </c>
      <c r="Q10" s="197"/>
      <c r="R10" s="197"/>
      <c r="S10" s="197"/>
      <c r="T10" s="197"/>
      <c r="U10" s="197"/>
      <c r="V10" s="197"/>
      <c r="W10" s="197"/>
      <c r="X10" s="197"/>
      <c r="Y10" s="197"/>
      <c r="Z10" s="197"/>
      <c r="AA10" s="197"/>
      <c r="AB10" s="197"/>
      <c r="AC10" s="197"/>
    </row>
    <row r="11" spans="1:29" ht="24" customHeight="1" x14ac:dyDescent="0.2">
      <c r="A11" s="386"/>
      <c r="B11" s="332"/>
      <c r="C11" s="495" t="s">
        <v>192</v>
      </c>
      <c r="D11" s="496"/>
      <c r="E11" s="496"/>
      <c r="F11" s="496"/>
      <c r="G11" s="496"/>
      <c r="H11" s="496"/>
      <c r="I11" s="496"/>
      <c r="J11" s="496"/>
      <c r="K11" s="496"/>
      <c r="L11" s="496"/>
      <c r="M11" s="496"/>
      <c r="N11" s="496"/>
      <c r="O11" s="496"/>
      <c r="P11" s="497"/>
      <c r="Q11" s="197"/>
      <c r="R11" s="197"/>
      <c r="S11" s="197"/>
      <c r="T11" s="197"/>
      <c r="U11" s="197"/>
      <c r="V11" s="197"/>
      <c r="W11" s="197"/>
      <c r="X11" s="197"/>
      <c r="Y11" s="197"/>
      <c r="Z11" s="197"/>
      <c r="AA11" s="197"/>
      <c r="AB11" s="197"/>
      <c r="AC11" s="197"/>
    </row>
    <row r="12" spans="1:29" ht="24" customHeight="1" x14ac:dyDescent="0.2">
      <c r="A12" s="330" t="s">
        <v>108</v>
      </c>
      <c r="B12" s="331" t="str">
        <f>'TB C '!G8</f>
        <v/>
      </c>
      <c r="C12" s="310"/>
      <c r="D12" s="311" t="str">
        <f>IF(D2=0,"",IF($B$12="","",+$B$12*Sollerlösberechnung!C10))</f>
        <v/>
      </c>
      <c r="E12" s="312" t="str">
        <f>IF(E2=0,"",IF($B$12="","",+$B$12*Sollerlösberechnung!C10))</f>
        <v/>
      </c>
      <c r="F12" s="312" t="str">
        <f>IF(F2=0,"",IF($B$12="","",+$B$12*Sollerlösberechnung!C10))</f>
        <v/>
      </c>
      <c r="G12" s="312" t="str">
        <f>IF(G2=0,"",IF($B$12="","",+$B$12*Sollerlösberechnung!C10))</f>
        <v/>
      </c>
      <c r="H12" s="312" t="str">
        <f>IF(H2=0,"",IF($B$12="","",+$B$12*Sollerlösberechnung!C10))</f>
        <v/>
      </c>
      <c r="I12" s="312" t="str">
        <f>IF(I2=0,"",IF($B$12="","",+$B$12*Sollerlösberechnung!C10))</f>
        <v/>
      </c>
      <c r="J12" s="312" t="str">
        <f>IF(J2=0,"",IF($B$12="","",+$B$12*Sollerlösberechnung!C10))</f>
        <v/>
      </c>
      <c r="K12" s="312" t="str">
        <f>IF(K2=0,"",IF($B$12="","",+$B$12*Sollerlösberechnung!C10))</f>
        <v/>
      </c>
      <c r="L12" s="313" t="str">
        <f>IF(L2=0,"",IF($B$12="","",+$B$12*Sollerlösberechnung!C10))</f>
        <v/>
      </c>
      <c r="M12" s="311" t="str">
        <f>IF(M2=0,"",IF($B$12="","",+$B$12*Sollerlösberechnung!C10))</f>
        <v/>
      </c>
      <c r="N12" s="312" t="str">
        <f>IF(N2=0,"",IF($B$12="","",+$B$12*Sollerlösberechnung!C10))</f>
        <v/>
      </c>
      <c r="O12" s="312" t="str">
        <f>IF(O2=0,"",IF($B$12="","",+$B$12*Sollerlösberechnung!C10))</f>
        <v/>
      </c>
      <c r="P12" s="313" t="str">
        <f>IF(P2=0,"",IF($B$12="","",+$B$12*Sollerlösberechnung!C10))</f>
        <v/>
      </c>
      <c r="Q12" s="197"/>
      <c r="R12" s="197"/>
      <c r="S12" s="197"/>
      <c r="T12" s="197"/>
      <c r="U12" s="197"/>
      <c r="V12" s="197"/>
      <c r="W12" s="197"/>
      <c r="X12" s="197"/>
      <c r="Y12" s="197"/>
      <c r="Z12" s="197"/>
      <c r="AA12" s="197"/>
      <c r="AB12" s="197"/>
      <c r="AC12" s="197"/>
    </row>
    <row r="13" spans="1:29" ht="24" customHeight="1" x14ac:dyDescent="0.2">
      <c r="A13" s="489" t="s">
        <v>107</v>
      </c>
      <c r="B13" s="490"/>
      <c r="C13" s="314"/>
      <c r="D13" s="308" t="str">
        <f t="shared" ref="D13:P13" si="7">IF((D12)="","",+D12+D10)</f>
        <v/>
      </c>
      <c r="E13" s="308" t="str">
        <f t="shared" si="7"/>
        <v/>
      </c>
      <c r="F13" s="308" t="str">
        <f t="shared" si="7"/>
        <v/>
      </c>
      <c r="G13" s="308" t="str">
        <f t="shared" si="7"/>
        <v/>
      </c>
      <c r="H13" s="308" t="str">
        <f t="shared" si="7"/>
        <v/>
      </c>
      <c r="I13" s="308" t="str">
        <f t="shared" si="7"/>
        <v/>
      </c>
      <c r="J13" s="308" t="str">
        <f t="shared" si="7"/>
        <v/>
      </c>
      <c r="K13" s="308" t="str">
        <f t="shared" si="7"/>
        <v/>
      </c>
      <c r="L13" s="309" t="str">
        <f t="shared" si="7"/>
        <v/>
      </c>
      <c r="M13" s="307" t="str">
        <f t="shared" si="7"/>
        <v/>
      </c>
      <c r="N13" s="308" t="str">
        <f t="shared" si="7"/>
        <v/>
      </c>
      <c r="O13" s="308" t="str">
        <f t="shared" si="7"/>
        <v/>
      </c>
      <c r="P13" s="309" t="str">
        <f t="shared" si="7"/>
        <v/>
      </c>
      <c r="Q13" s="197"/>
      <c r="R13" s="197"/>
      <c r="S13" s="197"/>
      <c r="T13" s="197"/>
      <c r="U13" s="197"/>
      <c r="V13" s="197"/>
      <c r="W13" s="197"/>
      <c r="X13" s="197"/>
      <c r="Y13" s="197"/>
      <c r="Z13" s="197"/>
      <c r="AA13" s="197"/>
      <c r="AB13" s="197"/>
      <c r="AC13" s="197"/>
    </row>
    <row r="14" spans="1:29" s="315" customFormat="1" ht="15.75" customHeight="1" x14ac:dyDescent="0.2">
      <c r="G14" s="316"/>
      <c r="H14" s="316"/>
      <c r="I14" s="316"/>
      <c r="J14" s="316"/>
      <c r="K14" s="316"/>
      <c r="L14" s="316"/>
      <c r="M14" s="317"/>
    </row>
    <row r="15" spans="1:29" s="318" customFormat="1" ht="12.75" x14ac:dyDescent="0.2">
      <c r="B15" s="319"/>
      <c r="C15" s="115"/>
      <c r="D15" s="117"/>
      <c r="E15" s="117"/>
      <c r="F15" s="114"/>
      <c r="G15" s="201"/>
      <c r="H15" s="201"/>
      <c r="I15" s="320"/>
      <c r="J15" s="201"/>
      <c r="K15" s="201"/>
      <c r="L15" s="321"/>
      <c r="M15" s="320"/>
    </row>
    <row r="16" spans="1:29" s="181" customFormat="1" ht="15.75" customHeight="1" x14ac:dyDescent="0.2">
      <c r="A16" s="106"/>
      <c r="B16" s="322"/>
      <c r="C16" s="106"/>
      <c r="D16" s="323"/>
      <c r="E16" s="323"/>
      <c r="F16" s="324"/>
      <c r="G16" s="325"/>
      <c r="H16" s="325"/>
      <c r="I16" s="107"/>
      <c r="J16" s="325"/>
      <c r="K16" s="325"/>
      <c r="L16" s="326"/>
      <c r="M16" s="107"/>
    </row>
  </sheetData>
  <sheetProtection algorithmName="SHA-512" hashValue="ytlvtPFay/QYnNxLLkN0Jq+Nqzs5NCYdm0fPWla3Z0YFyf03ZtPPqvfyboZ7ZKl4hc9SjBrppQrIykJ4w3JQ+A==" saltValue="xdzo3uBXiU4lfsQW6HTtpw==" spinCount="100000" sheet="1" objects="1" scenarios="1"/>
  <mergeCells count="6">
    <mergeCell ref="A13:B13"/>
    <mergeCell ref="A4:B4"/>
    <mergeCell ref="A2:B2"/>
    <mergeCell ref="C11:P11"/>
    <mergeCell ref="A10:B10"/>
    <mergeCell ref="A7:B7"/>
  </mergeCells>
  <phoneticPr fontId="3" type="noConversion"/>
  <printOptions horizontalCentered="1"/>
  <pageMargins left="0.23622047244094491" right="0.23622047244094491" top="0.78740157480314965" bottom="0.31496062992125984" header="0.82677165354330717" footer="0.35433070866141736"/>
  <pageSetup paperSize="9" scale="90" orientation="landscape" r:id="rId1"/>
  <headerFooter alignWithMargins="0">
    <oddFooter xml:space="preserve">&amp;L&amp;"Calibri,Standard"&amp;F&amp;C&amp;"Calibri,Standard"© EIT.swiss 01.2023&amp;R&amp;"Calibri,Standard"Seite &amp;P/&amp;N    &amp;A
</oddFoot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15"/>
  <sheetViews>
    <sheetView showGridLines="0" zoomScaleNormal="100" workbookViewId="0">
      <selection activeCell="C1" sqref="C1:E1"/>
    </sheetView>
  </sheetViews>
  <sheetFormatPr baseColWidth="10" defaultRowHeight="12.75" x14ac:dyDescent="0.2"/>
  <cols>
    <col min="1" max="1" width="16.85546875" style="197" customWidth="1"/>
    <col min="2" max="6" width="12.5703125" style="197" customWidth="1"/>
    <col min="7" max="7" width="14.7109375" style="363" customWidth="1"/>
    <col min="8" max="16384" width="11.42578125" style="197"/>
  </cols>
  <sheetData>
    <row r="1" spans="1:10" s="351" customFormat="1" ht="24.75" x14ac:dyDescent="0.4">
      <c r="A1" s="502" t="s">
        <v>1</v>
      </c>
      <c r="B1" s="502"/>
      <c r="C1" s="502"/>
      <c r="D1" s="502"/>
      <c r="E1" s="502"/>
      <c r="F1" s="502"/>
      <c r="G1" s="502"/>
    </row>
    <row r="3" spans="1:10" s="356" customFormat="1" ht="48.75" customHeight="1" x14ac:dyDescent="0.2">
      <c r="A3" s="352" t="s">
        <v>2</v>
      </c>
      <c r="B3" s="353" t="s">
        <v>154</v>
      </c>
      <c r="C3" s="353" t="s">
        <v>111</v>
      </c>
      <c r="D3" s="353" t="s">
        <v>110</v>
      </c>
      <c r="E3" s="354" t="s">
        <v>0</v>
      </c>
      <c r="F3" s="355" t="s">
        <v>3</v>
      </c>
      <c r="G3" s="354" t="s">
        <v>112</v>
      </c>
    </row>
    <row r="4" spans="1:10" s="325" customFormat="1" ht="25.5" x14ac:dyDescent="0.2">
      <c r="A4" s="353" t="s">
        <v>83</v>
      </c>
      <c r="B4" s="374">
        <v>6.4000000000000001E-2</v>
      </c>
      <c r="C4" s="375">
        <v>2.8000000000000001E-2</v>
      </c>
      <c r="D4" s="376">
        <v>3.7999999999999999E-2</v>
      </c>
      <c r="E4" s="357">
        <f>+D4+C4+B4</f>
        <v>0.13</v>
      </c>
      <c r="F4" s="358" t="str">
        <f>+'Mitarbeiter und Mischsatz'!Q13</f>
        <v/>
      </c>
      <c r="G4" s="359" t="str">
        <f>IF(ISERR(E4)=TRUE,"",IF(F4="","",(+E4*F4)))</f>
        <v/>
      </c>
    </row>
    <row r="5" spans="1:10" s="325" customFormat="1" ht="25.5" x14ac:dyDescent="0.2">
      <c r="A5" s="353" t="s">
        <v>84</v>
      </c>
      <c r="B5" s="377">
        <v>6.6000000000000003E-2</v>
      </c>
      <c r="C5" s="378">
        <v>4.3999999999999997E-2</v>
      </c>
      <c r="D5" s="379">
        <v>8.4000000000000005E-2</v>
      </c>
      <c r="E5" s="357">
        <f>+D5+C5+B5</f>
        <v>0.19400000000000001</v>
      </c>
      <c r="F5" s="358" t="str">
        <f>+'Mitarbeiter und Mischsatz'!Q14</f>
        <v/>
      </c>
      <c r="G5" s="359" t="str">
        <f>IF(ISERR(E5)=TRUE,"",IF(F5="","",(+E5*F5)))</f>
        <v/>
      </c>
    </row>
    <row r="6" spans="1:10" s="325" customFormat="1" ht="25.5" x14ac:dyDescent="0.2">
      <c r="A6" s="353" t="s">
        <v>85</v>
      </c>
      <c r="B6" s="377">
        <v>7.0999999999999994E-2</v>
      </c>
      <c r="C6" s="378">
        <v>4.4999999999999998E-2</v>
      </c>
      <c r="D6" s="379">
        <v>0.122</v>
      </c>
      <c r="E6" s="357">
        <f>+D6+C6+B6</f>
        <v>0.23799999999999999</v>
      </c>
      <c r="F6" s="358" t="str">
        <f>+'Mitarbeiter und Mischsatz'!Q15</f>
        <v/>
      </c>
      <c r="G6" s="359" t="str">
        <f>IF(ISERR(E6)=TRUE,"",IF(F6="","",(+E6*F6)))</f>
        <v/>
      </c>
    </row>
    <row r="7" spans="1:10" s="325" customFormat="1" ht="25.5" x14ac:dyDescent="0.2">
      <c r="A7" s="353" t="s">
        <v>109</v>
      </c>
      <c r="B7" s="380">
        <v>7.1999999999999995E-2</v>
      </c>
      <c r="C7" s="381">
        <v>3.5999999999999997E-2</v>
      </c>
      <c r="D7" s="382">
        <v>0.06</v>
      </c>
      <c r="E7" s="357">
        <f>+D7+C7+B7</f>
        <v>0.16799999999999998</v>
      </c>
      <c r="F7" s="358" t="str">
        <f>+'Mitarbeiter und Mischsatz'!Q16</f>
        <v/>
      </c>
      <c r="G7" s="359" t="str">
        <f>IF(ISERR(E7)=TRUE,"",IF(F7="","",(+E7*F7)))</f>
        <v/>
      </c>
    </row>
    <row r="8" spans="1:10" s="325" customFormat="1" ht="30.75" customHeight="1" x14ac:dyDescent="0.2">
      <c r="B8" s="360"/>
      <c r="C8" s="360"/>
      <c r="D8" s="361"/>
      <c r="E8" s="500" t="s">
        <v>116</v>
      </c>
      <c r="F8" s="501"/>
      <c r="G8" s="362" t="str">
        <f>IF(SUM(G4:G7)=0,"",ROUND(SUM(G4:G7),3))</f>
        <v/>
      </c>
    </row>
    <row r="9" spans="1:10" ht="31.5" customHeight="1" x14ac:dyDescent="0.2">
      <c r="A9" s="197" t="s">
        <v>155</v>
      </c>
    </row>
    <row r="10" spans="1:10" ht="13.5" customHeight="1" x14ac:dyDescent="0.2"/>
    <row r="11" spans="1:10" x14ac:dyDescent="0.2">
      <c r="A11" s="364"/>
      <c r="B11" s="364"/>
      <c r="C11" s="364"/>
      <c r="D11" s="364"/>
      <c r="E11" s="364"/>
      <c r="F11" s="364"/>
      <c r="G11" s="365"/>
      <c r="H11" s="364"/>
      <c r="I11" s="364"/>
      <c r="J11" s="364"/>
    </row>
    <row r="12" spans="1:10" x14ac:dyDescent="0.2">
      <c r="A12" s="364"/>
      <c r="B12" s="364"/>
      <c r="C12" s="364"/>
      <c r="D12" s="364"/>
      <c r="E12" s="364"/>
      <c r="F12" s="364"/>
      <c r="G12" s="365"/>
      <c r="H12" s="364"/>
      <c r="I12" s="364"/>
      <c r="J12" s="364"/>
    </row>
    <row r="13" spans="1:10" x14ac:dyDescent="0.2">
      <c r="A13" s="364"/>
      <c r="B13" s="364"/>
      <c r="C13" s="364"/>
      <c r="D13" s="364"/>
      <c r="E13" s="364"/>
      <c r="F13" s="364"/>
      <c r="G13" s="365"/>
      <c r="H13" s="364"/>
      <c r="I13" s="364"/>
      <c r="J13" s="364"/>
    </row>
    <row r="14" spans="1:10" x14ac:dyDescent="0.2">
      <c r="A14" s="364"/>
      <c r="B14" s="364"/>
      <c r="C14" s="364"/>
      <c r="D14" s="364"/>
      <c r="E14" s="364"/>
      <c r="F14" s="364"/>
      <c r="G14" s="365"/>
      <c r="H14" s="364"/>
      <c r="I14" s="364"/>
      <c r="J14" s="364"/>
    </row>
    <row r="15" spans="1:10" x14ac:dyDescent="0.2">
      <c r="A15" s="364"/>
      <c r="B15" s="364"/>
      <c r="C15" s="364"/>
      <c r="D15" s="364"/>
      <c r="E15" s="364"/>
      <c r="F15" s="364"/>
      <c r="G15" s="365"/>
      <c r="H15" s="364"/>
      <c r="I15" s="364"/>
      <c r="J15" s="364"/>
    </row>
  </sheetData>
  <sheetProtection password="C606" sheet="1" objects="1" scenarios="1"/>
  <mergeCells count="2">
    <mergeCell ref="E8:F8"/>
    <mergeCell ref="A1:G1"/>
  </mergeCells>
  <phoneticPr fontId="3" type="noConversion"/>
  <printOptions horizontalCentered="1"/>
  <pageMargins left="0.23622047244094491" right="0.23622047244094491" top="0.78740157480314965" bottom="0.31496062992125984" header="0.82677165354330717" footer="0.35433070866141736"/>
  <pageSetup paperSize="9" scale="90" orientation="landscape" r:id="rId1"/>
  <headerFooter alignWithMargins="0">
    <oddFooter xml:space="preserve">&amp;L&amp;"Calibri,Standard"&amp;F&amp;C&amp;"Calibri,Standard"© EIT.swiss 01.2023&amp;R&amp;"Calibri,Standard"Seite &amp;P/&amp;N    &amp;A
</oddFooter>
  </headerFooter>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B200"/>
  <sheetViews>
    <sheetView workbookViewId="0">
      <selection sqref="A1:IV65536"/>
    </sheetView>
  </sheetViews>
  <sheetFormatPr baseColWidth="10" defaultColWidth="9.140625" defaultRowHeight="12.75" x14ac:dyDescent="0.2"/>
  <cols>
    <col min="1" max="1" width="8.42578125" customWidth="1"/>
    <col min="2" max="2" width="8" customWidth="1"/>
    <col min="3" max="3" width="14.5703125" customWidth="1"/>
    <col min="4" max="4" width="43.85546875" customWidth="1"/>
    <col min="5" max="5" width="15.42578125" customWidth="1"/>
    <col min="6" max="6" width="13.42578125" customWidth="1"/>
    <col min="7" max="80" width="9.140625" customWidth="1"/>
    <col min="81" max="16384" width="9.140625" style="2"/>
  </cols>
  <sheetData>
    <row r="2" spans="1:80" s="5" customFormat="1" ht="20.25" x14ac:dyDescent="0.3">
      <c r="A2" s="3" t="s">
        <v>8</v>
      </c>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c r="BT2" s="4"/>
      <c r="BU2" s="4"/>
      <c r="BV2" s="4"/>
      <c r="BW2" s="4"/>
      <c r="BX2" s="4"/>
      <c r="BY2" s="4"/>
      <c r="BZ2" s="4"/>
      <c r="CA2" s="4"/>
      <c r="CB2" s="4"/>
    </row>
    <row r="5" spans="1:80" x14ac:dyDescent="0.2">
      <c r="A5" t="s">
        <v>9</v>
      </c>
      <c r="B5">
        <v>0</v>
      </c>
      <c r="D5" t="s">
        <v>10</v>
      </c>
    </row>
    <row r="6" spans="1:80" x14ac:dyDescent="0.2">
      <c r="A6" t="s">
        <v>11</v>
      </c>
      <c r="B6">
        <v>1</v>
      </c>
      <c r="D6" t="s">
        <v>12</v>
      </c>
    </row>
    <row r="7" spans="1:80" x14ac:dyDescent="0.2">
      <c r="A7" t="s">
        <v>13</v>
      </c>
      <c r="B7">
        <v>0</v>
      </c>
      <c r="D7" t="s">
        <v>14</v>
      </c>
      <c r="E7" t="s">
        <v>15</v>
      </c>
    </row>
    <row r="8" spans="1:80" x14ac:dyDescent="0.2">
      <c r="A8" t="s">
        <v>16</v>
      </c>
      <c r="B8">
        <v>1</v>
      </c>
      <c r="D8" t="s">
        <v>17</v>
      </c>
    </row>
    <row r="9" spans="1:80" x14ac:dyDescent="0.2">
      <c r="A9" t="s">
        <v>18</v>
      </c>
      <c r="B9">
        <v>4</v>
      </c>
      <c r="D9" t="s">
        <v>19</v>
      </c>
    </row>
    <row r="10" spans="1:80" x14ac:dyDescent="0.2">
      <c r="A10" t="s">
        <v>20</v>
      </c>
      <c r="B10">
        <v>1</v>
      </c>
      <c r="D10" t="s">
        <v>21</v>
      </c>
    </row>
    <row r="11" spans="1:80" x14ac:dyDescent="0.2">
      <c r="A11" t="s">
        <v>22</v>
      </c>
      <c r="B11" t="s">
        <v>23</v>
      </c>
      <c r="D11" t="s">
        <v>24</v>
      </c>
      <c r="E11" t="s">
        <v>25</v>
      </c>
    </row>
    <row r="12" spans="1:80" x14ac:dyDescent="0.2">
      <c r="A12" t="s">
        <v>26</v>
      </c>
      <c r="B12">
        <v>12</v>
      </c>
      <c r="D12" t="s">
        <v>27</v>
      </c>
      <c r="E12" t="s">
        <v>28</v>
      </c>
    </row>
    <row r="13" spans="1:80" x14ac:dyDescent="0.2">
      <c r="A13" t="s">
        <v>29</v>
      </c>
      <c r="B13">
        <v>2</v>
      </c>
      <c r="D13" t="s">
        <v>30</v>
      </c>
      <c r="E13" t="s">
        <v>31</v>
      </c>
    </row>
    <row r="14" spans="1:80" x14ac:dyDescent="0.2">
      <c r="A14" t="s">
        <v>32</v>
      </c>
      <c r="B14">
        <v>11</v>
      </c>
      <c r="D14" t="s">
        <v>33</v>
      </c>
      <c r="E14" t="s">
        <v>34</v>
      </c>
    </row>
    <row r="15" spans="1:80" x14ac:dyDescent="0.2">
      <c r="A15" t="s">
        <v>35</v>
      </c>
      <c r="B15">
        <v>3</v>
      </c>
      <c r="D15" t="s">
        <v>36</v>
      </c>
      <c r="E15" t="s">
        <v>37</v>
      </c>
    </row>
    <row r="16" spans="1:80" x14ac:dyDescent="0.2">
      <c r="A16" t="s">
        <v>38</v>
      </c>
      <c r="B16" t="s">
        <v>23</v>
      </c>
      <c r="D16" t="s">
        <v>39</v>
      </c>
    </row>
    <row r="17" spans="1:5" x14ac:dyDescent="0.2">
      <c r="A17" t="s">
        <v>40</v>
      </c>
      <c r="B17">
        <v>10</v>
      </c>
      <c r="D17" t="s">
        <v>41</v>
      </c>
    </row>
    <row r="18" spans="1:5" x14ac:dyDescent="0.2">
      <c r="A18" t="s">
        <v>42</v>
      </c>
      <c r="B18">
        <v>5</v>
      </c>
      <c r="D18" t="s">
        <v>43</v>
      </c>
    </row>
    <row r="19" spans="1:5" x14ac:dyDescent="0.2">
      <c r="A19" t="s">
        <v>44</v>
      </c>
      <c r="B19">
        <v>2</v>
      </c>
      <c r="D19" t="s">
        <v>45</v>
      </c>
    </row>
    <row r="20" spans="1:5" x14ac:dyDescent="0.2">
      <c r="A20" t="s">
        <v>46</v>
      </c>
      <c r="B20">
        <v>1</v>
      </c>
      <c r="D20" t="s">
        <v>47</v>
      </c>
    </row>
    <row r="21" spans="1:5" x14ac:dyDescent="0.2">
      <c r="A21" t="s">
        <v>48</v>
      </c>
      <c r="B21" t="s">
        <v>49</v>
      </c>
      <c r="D21" t="s">
        <v>50</v>
      </c>
    </row>
    <row r="22" spans="1:5" x14ac:dyDescent="0.2">
      <c r="A22" t="s">
        <v>51</v>
      </c>
      <c r="B22">
        <v>8</v>
      </c>
      <c r="D22" t="s">
        <v>52</v>
      </c>
    </row>
    <row r="23" spans="1:5" x14ac:dyDescent="0.2">
      <c r="A23" t="s">
        <v>53</v>
      </c>
      <c r="B23">
        <v>1</v>
      </c>
      <c r="D23" t="s">
        <v>54</v>
      </c>
    </row>
    <row r="24" spans="1:5" x14ac:dyDescent="0.2">
      <c r="A24" t="s">
        <v>55</v>
      </c>
      <c r="B24">
        <v>36</v>
      </c>
      <c r="D24" t="s">
        <v>56</v>
      </c>
    </row>
    <row r="25" spans="1:5" x14ac:dyDescent="0.2">
      <c r="A25" t="s">
        <v>57</v>
      </c>
      <c r="B25">
        <v>0</v>
      </c>
      <c r="D25" t="s">
        <v>58</v>
      </c>
    </row>
    <row r="26" spans="1:5" x14ac:dyDescent="0.2">
      <c r="A26" t="s">
        <v>59</v>
      </c>
      <c r="B26" t="s">
        <v>49</v>
      </c>
      <c r="D26" t="s">
        <v>60</v>
      </c>
    </row>
    <row r="27" spans="1:5" x14ac:dyDescent="0.2">
      <c r="A27" t="s">
        <v>61</v>
      </c>
      <c r="B27" s="1">
        <v>8</v>
      </c>
      <c r="D27" t="s">
        <v>62</v>
      </c>
    </row>
    <row r="28" spans="1:5" x14ac:dyDescent="0.2">
      <c r="A28" t="s">
        <v>63</v>
      </c>
      <c r="B28">
        <v>1</v>
      </c>
      <c r="D28" t="s">
        <v>64</v>
      </c>
    </row>
    <row r="29" spans="1:5" x14ac:dyDescent="0.2">
      <c r="A29" t="s">
        <v>65</v>
      </c>
      <c r="B29">
        <v>36</v>
      </c>
      <c r="D29" t="s">
        <v>66</v>
      </c>
    </row>
    <row r="30" spans="1:5" x14ac:dyDescent="0.2">
      <c r="A30" t="s">
        <v>67</v>
      </c>
      <c r="B30">
        <v>0</v>
      </c>
      <c r="D30" t="s">
        <v>68</v>
      </c>
    </row>
    <row r="31" spans="1:5" x14ac:dyDescent="0.2">
      <c r="A31" t="s">
        <v>69</v>
      </c>
      <c r="B31" t="s">
        <v>23</v>
      </c>
      <c r="D31" t="s">
        <v>70</v>
      </c>
      <c r="E31" s="1"/>
    </row>
    <row r="32" spans="1:5" x14ac:dyDescent="0.2">
      <c r="A32" t="s">
        <v>71</v>
      </c>
      <c r="B32">
        <v>8</v>
      </c>
      <c r="D32" t="s">
        <v>72</v>
      </c>
    </row>
    <row r="33" spans="1:4" x14ac:dyDescent="0.2">
      <c r="A33" t="s">
        <v>73</v>
      </c>
      <c r="B33">
        <v>1</v>
      </c>
      <c r="D33" t="s">
        <v>74</v>
      </c>
    </row>
    <row r="34" spans="1:4" x14ac:dyDescent="0.2">
      <c r="A34" t="s">
        <v>75</v>
      </c>
      <c r="B34">
        <v>15</v>
      </c>
      <c r="D34" t="s">
        <v>76</v>
      </c>
    </row>
    <row r="35" spans="1:4" x14ac:dyDescent="0.2">
      <c r="A35" t="s">
        <v>77</v>
      </c>
      <c r="B35">
        <v>2</v>
      </c>
      <c r="D35" t="s">
        <v>78</v>
      </c>
    </row>
    <row r="36" spans="1:4" x14ac:dyDescent="0.2">
      <c r="A36" t="s">
        <v>79</v>
      </c>
      <c r="B36" t="s">
        <v>80</v>
      </c>
      <c r="D36" t="s">
        <v>81</v>
      </c>
    </row>
    <row r="38" spans="1:4" ht="10.5" customHeight="1" x14ac:dyDescent="0.2"/>
    <row r="40" spans="1:4" ht="12.75" customHeight="1" x14ac:dyDescent="0.2"/>
    <row r="48" spans="1:4" hidden="1" x14ac:dyDescent="0.2"/>
    <row r="49" customFormat="1" hidden="1" x14ac:dyDescent="0.2"/>
    <row r="50" customFormat="1" hidden="1" x14ac:dyDescent="0.2"/>
    <row r="51" customFormat="1" x14ac:dyDescent="0.2"/>
    <row r="52" customFormat="1" x14ac:dyDescent="0.2"/>
    <row r="53" customFormat="1" x14ac:dyDescent="0.2"/>
    <row r="54" customFormat="1" x14ac:dyDescent="0.2"/>
    <row r="55" customFormat="1" x14ac:dyDescent="0.2"/>
    <row r="56" customFormat="1" x14ac:dyDescent="0.2"/>
    <row r="57" customFormat="1" x14ac:dyDescent="0.2"/>
    <row r="58" customFormat="1" x14ac:dyDescent="0.2"/>
    <row r="59" customFormat="1" ht="12.75" customHeight="1" x14ac:dyDescent="0.2"/>
    <row r="60" customFormat="1" ht="12.75" customHeight="1" x14ac:dyDescent="0.2"/>
    <row r="61" customFormat="1" x14ac:dyDescent="0.2"/>
    <row r="62" customFormat="1" x14ac:dyDescent="0.2"/>
    <row r="63" customFormat="1" x14ac:dyDescent="0.2"/>
    <row r="64" customFormat="1" x14ac:dyDescent="0.2"/>
    <row r="65" customFormat="1" x14ac:dyDescent="0.2"/>
    <row r="66" customFormat="1" x14ac:dyDescent="0.2"/>
    <row r="67" customFormat="1" x14ac:dyDescent="0.2"/>
    <row r="68" customFormat="1" x14ac:dyDescent="0.2"/>
    <row r="69" customFormat="1" x14ac:dyDescent="0.2"/>
    <row r="70" customFormat="1" x14ac:dyDescent="0.2"/>
    <row r="71" customFormat="1" x14ac:dyDescent="0.2"/>
    <row r="72" customFormat="1" x14ac:dyDescent="0.2"/>
    <row r="73" customFormat="1" x14ac:dyDescent="0.2"/>
    <row r="74" customFormat="1" x14ac:dyDescent="0.2"/>
    <row r="75" customFormat="1" x14ac:dyDescent="0.2"/>
    <row r="76" customFormat="1" x14ac:dyDescent="0.2"/>
    <row r="77" customFormat="1" x14ac:dyDescent="0.2"/>
    <row r="78" customFormat="1" x14ac:dyDescent="0.2"/>
    <row r="79" customFormat="1" x14ac:dyDescent="0.2"/>
    <row r="80" customFormat="1" x14ac:dyDescent="0.2"/>
    <row r="81" customFormat="1" x14ac:dyDescent="0.2"/>
    <row r="82" customFormat="1" ht="12.75" customHeight="1" x14ac:dyDescent="0.2"/>
    <row r="83" customFormat="1" x14ac:dyDescent="0.2"/>
    <row r="84" customFormat="1" x14ac:dyDescent="0.2"/>
    <row r="85" customFormat="1" x14ac:dyDescent="0.2"/>
    <row r="86" customFormat="1" x14ac:dyDescent="0.2"/>
    <row r="87" customFormat="1" ht="12.75" customHeight="1" x14ac:dyDescent="0.2"/>
    <row r="88" customFormat="1" x14ac:dyDescent="0.2"/>
    <row r="89" customFormat="1" x14ac:dyDescent="0.2"/>
    <row r="90" customFormat="1" x14ac:dyDescent="0.2"/>
    <row r="91" customFormat="1" x14ac:dyDescent="0.2"/>
    <row r="92" customFormat="1" x14ac:dyDescent="0.2"/>
    <row r="93" customFormat="1" x14ac:dyDescent="0.2"/>
    <row r="94" customFormat="1" x14ac:dyDescent="0.2"/>
    <row r="95" customFormat="1" x14ac:dyDescent="0.2"/>
    <row r="96" customFormat="1" x14ac:dyDescent="0.2"/>
    <row r="97" customFormat="1" x14ac:dyDescent="0.2"/>
    <row r="98" customFormat="1" x14ac:dyDescent="0.2"/>
    <row r="99" customFormat="1" x14ac:dyDescent="0.2"/>
    <row r="100" customFormat="1" x14ac:dyDescent="0.2"/>
    <row r="101" customFormat="1" x14ac:dyDescent="0.2"/>
    <row r="102" customFormat="1" x14ac:dyDescent="0.2"/>
    <row r="103" customFormat="1" x14ac:dyDescent="0.2"/>
    <row r="104" customFormat="1" x14ac:dyDescent="0.2"/>
    <row r="105" customFormat="1" x14ac:dyDescent="0.2"/>
    <row r="106" customFormat="1" ht="12.75" customHeight="1" x14ac:dyDescent="0.2"/>
    <row r="107" customFormat="1" ht="12.75" customHeight="1" x14ac:dyDescent="0.2"/>
    <row r="108" customFormat="1" x14ac:dyDescent="0.2"/>
    <row r="109" customFormat="1" x14ac:dyDescent="0.2"/>
    <row r="110" customFormat="1" x14ac:dyDescent="0.2"/>
    <row r="111" customFormat="1" x14ac:dyDescent="0.2"/>
    <row r="112" customFormat="1" x14ac:dyDescent="0.2"/>
    <row r="113" customFormat="1" x14ac:dyDescent="0.2"/>
    <row r="114" customFormat="1" x14ac:dyDescent="0.2"/>
    <row r="115" customFormat="1" x14ac:dyDescent="0.2"/>
    <row r="116" customFormat="1" x14ac:dyDescent="0.2"/>
    <row r="117" customFormat="1" x14ac:dyDescent="0.2"/>
    <row r="118" customFormat="1" x14ac:dyDescent="0.2"/>
    <row r="119" customFormat="1" x14ac:dyDescent="0.2"/>
    <row r="120" customFormat="1" x14ac:dyDescent="0.2"/>
    <row r="121" customFormat="1" x14ac:dyDescent="0.2"/>
    <row r="122" customFormat="1" x14ac:dyDescent="0.2"/>
    <row r="123" customFormat="1" x14ac:dyDescent="0.2"/>
    <row r="124" customFormat="1" x14ac:dyDescent="0.2"/>
    <row r="125" customFormat="1" x14ac:dyDescent="0.2"/>
    <row r="126" customFormat="1" x14ac:dyDescent="0.2"/>
    <row r="127" customFormat="1" x14ac:dyDescent="0.2"/>
    <row r="128" customFormat="1" x14ac:dyDescent="0.2"/>
    <row r="129" customFormat="1" x14ac:dyDescent="0.2"/>
    <row r="130" customFormat="1" x14ac:dyDescent="0.2"/>
    <row r="131" customFormat="1" x14ac:dyDescent="0.2"/>
    <row r="132" customFormat="1" x14ac:dyDescent="0.2"/>
    <row r="133" customFormat="1" x14ac:dyDescent="0.2"/>
    <row r="134" customFormat="1" x14ac:dyDescent="0.2"/>
    <row r="135" customFormat="1" x14ac:dyDescent="0.2"/>
    <row r="136" customFormat="1" x14ac:dyDescent="0.2"/>
    <row r="137" customFormat="1" x14ac:dyDescent="0.2"/>
    <row r="138" customFormat="1" x14ac:dyDescent="0.2"/>
    <row r="139" customFormat="1" x14ac:dyDescent="0.2"/>
    <row r="140" customFormat="1" x14ac:dyDescent="0.2"/>
    <row r="141" customFormat="1" x14ac:dyDescent="0.2"/>
    <row r="142" customFormat="1" x14ac:dyDescent="0.2"/>
    <row r="143" customFormat="1" x14ac:dyDescent="0.2"/>
    <row r="144" customFormat="1" x14ac:dyDescent="0.2"/>
    <row r="145" customFormat="1" x14ac:dyDescent="0.2"/>
    <row r="146" customFormat="1" x14ac:dyDescent="0.2"/>
    <row r="147" customFormat="1" x14ac:dyDescent="0.2"/>
    <row r="148" customFormat="1" x14ac:dyDescent="0.2"/>
    <row r="149" customFormat="1" x14ac:dyDescent="0.2"/>
    <row r="150" customFormat="1" x14ac:dyDescent="0.2"/>
    <row r="151" customFormat="1" x14ac:dyDescent="0.2"/>
    <row r="152" customFormat="1" x14ac:dyDescent="0.2"/>
    <row r="153" customFormat="1" x14ac:dyDescent="0.2"/>
    <row r="154" customFormat="1" x14ac:dyDescent="0.2"/>
    <row r="155" customFormat="1" x14ac:dyDescent="0.2"/>
    <row r="156" customFormat="1" x14ac:dyDescent="0.2"/>
    <row r="157" customFormat="1" x14ac:dyDescent="0.2"/>
    <row r="158" customFormat="1" x14ac:dyDescent="0.2"/>
    <row r="159" customFormat="1" x14ac:dyDescent="0.2"/>
    <row r="160" customFormat="1" x14ac:dyDescent="0.2"/>
    <row r="161" customFormat="1" x14ac:dyDescent="0.2"/>
    <row r="162" customFormat="1" x14ac:dyDescent="0.2"/>
    <row r="163" customFormat="1" x14ac:dyDescent="0.2"/>
    <row r="164" customFormat="1" x14ac:dyDescent="0.2"/>
    <row r="165" customFormat="1" x14ac:dyDescent="0.2"/>
    <row r="166" customFormat="1" x14ac:dyDescent="0.2"/>
    <row r="167" customFormat="1" x14ac:dyDescent="0.2"/>
    <row r="168" customFormat="1" x14ac:dyDescent="0.2"/>
    <row r="169" customFormat="1" x14ac:dyDescent="0.2"/>
    <row r="170" customFormat="1" x14ac:dyDescent="0.2"/>
    <row r="171" customFormat="1" x14ac:dyDescent="0.2"/>
    <row r="172" customFormat="1" x14ac:dyDescent="0.2"/>
    <row r="173" customFormat="1" x14ac:dyDescent="0.2"/>
    <row r="174" customFormat="1" x14ac:dyDescent="0.2"/>
    <row r="175" customFormat="1" x14ac:dyDescent="0.2"/>
    <row r="176" customFormat="1" x14ac:dyDescent="0.2"/>
    <row r="177" customFormat="1" x14ac:dyDescent="0.2"/>
    <row r="178" customFormat="1" x14ac:dyDescent="0.2"/>
    <row r="179" customFormat="1" x14ac:dyDescent="0.2"/>
    <row r="180" customFormat="1" x14ac:dyDescent="0.2"/>
    <row r="181" customFormat="1" x14ac:dyDescent="0.2"/>
    <row r="182" customFormat="1" x14ac:dyDescent="0.2"/>
    <row r="183" customFormat="1" x14ac:dyDescent="0.2"/>
    <row r="184" customFormat="1" x14ac:dyDescent="0.2"/>
    <row r="185" customFormat="1" x14ac:dyDescent="0.2"/>
    <row r="186" customFormat="1" x14ac:dyDescent="0.2"/>
    <row r="187" customFormat="1" x14ac:dyDescent="0.2"/>
    <row r="188" customFormat="1" x14ac:dyDescent="0.2"/>
    <row r="189" customFormat="1" x14ac:dyDescent="0.2"/>
    <row r="190" customFormat="1" x14ac:dyDescent="0.2"/>
    <row r="191" customFormat="1" x14ac:dyDescent="0.2"/>
    <row r="192" customFormat="1" x14ac:dyDescent="0.2"/>
    <row r="193" customFormat="1" x14ac:dyDescent="0.2"/>
    <row r="194" customFormat="1" x14ac:dyDescent="0.2"/>
    <row r="195" customFormat="1" x14ac:dyDescent="0.2"/>
    <row r="196" customFormat="1" x14ac:dyDescent="0.2"/>
    <row r="197" customFormat="1" x14ac:dyDescent="0.2"/>
    <row r="198" customFormat="1" x14ac:dyDescent="0.2"/>
    <row r="199" customFormat="1" x14ac:dyDescent="0.2"/>
    <row r="200" customFormat="1" x14ac:dyDescent="0.2"/>
  </sheetData>
  <phoneticPr fontId="3" type="noConversion"/>
  <pageMargins left="0.78740157499999996" right="0.78740157499999996" top="0.984251969" bottom="0.984251969" header="0.4921259845" footer="0.4921259845"/>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7</vt:i4>
      </vt:variant>
      <vt:variant>
        <vt:lpstr>Benannte Bereiche</vt:lpstr>
      </vt:variant>
      <vt:variant>
        <vt:i4>39</vt:i4>
      </vt:variant>
    </vt:vector>
  </HeadingPairs>
  <TitlesOfParts>
    <vt:vector size="46" baseType="lpstr">
      <vt:lpstr>Anleitung</vt:lpstr>
      <vt:lpstr>Firmenstruktur</vt:lpstr>
      <vt:lpstr>Materialfaktorberechung</vt:lpstr>
      <vt:lpstr>Sollerlösberechnung</vt:lpstr>
      <vt:lpstr>Mitarbeiter und Mischsatz</vt:lpstr>
      <vt:lpstr>Regiesatzberechnung</vt:lpstr>
      <vt:lpstr>TB C </vt:lpstr>
      <vt:lpstr>Anleitung!Druckbereich</vt:lpstr>
      <vt:lpstr>Firmenstruktur!Druckbereich</vt:lpstr>
      <vt:lpstr>Materialfaktorberechung!Druckbereich</vt:lpstr>
      <vt:lpstr>'Mitarbeiter und Mischsatz'!Druckbereich</vt:lpstr>
      <vt:lpstr>Regiesatzberechnung!Druckbereich</vt:lpstr>
      <vt:lpstr>Sollerlösberechnung!Druckbereich</vt:lpstr>
      <vt:lpstr>'TB C '!Druckbereich</vt:lpstr>
      <vt:lpstr>Param0</vt:lpstr>
      <vt:lpstr>Param1</vt:lpstr>
      <vt:lpstr>Param10</vt:lpstr>
      <vt:lpstr>Param11</vt:lpstr>
      <vt:lpstr>Param12</vt:lpstr>
      <vt:lpstr>Param13</vt:lpstr>
      <vt:lpstr>Param14</vt:lpstr>
      <vt:lpstr>Param15</vt:lpstr>
      <vt:lpstr>Param16</vt:lpstr>
      <vt:lpstr>Param17</vt:lpstr>
      <vt:lpstr>Param18</vt:lpstr>
      <vt:lpstr>Param19</vt:lpstr>
      <vt:lpstr>Param2</vt:lpstr>
      <vt:lpstr>Param20</vt:lpstr>
      <vt:lpstr>Param21</vt:lpstr>
      <vt:lpstr>Param22</vt:lpstr>
      <vt:lpstr>Param23</vt:lpstr>
      <vt:lpstr>Param24</vt:lpstr>
      <vt:lpstr>Param25</vt:lpstr>
      <vt:lpstr>Param26</vt:lpstr>
      <vt:lpstr>Param27</vt:lpstr>
      <vt:lpstr>Param28</vt:lpstr>
      <vt:lpstr>Param29</vt:lpstr>
      <vt:lpstr>Param3</vt:lpstr>
      <vt:lpstr>Param30</vt:lpstr>
      <vt:lpstr>Param31</vt:lpstr>
      <vt:lpstr>Param4</vt:lpstr>
      <vt:lpstr>Param5</vt:lpstr>
      <vt:lpstr>Param6</vt:lpstr>
      <vt:lpstr>Param7</vt:lpstr>
      <vt:lpstr>Param8</vt:lpstr>
      <vt:lpstr>Param9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Berechnung Sollerlöse NPK</dc:title>
  <dc:creator>VSEI</dc:creator>
  <cp:lastModifiedBy>Bruchez Jean-Paul</cp:lastModifiedBy>
  <cp:lastPrinted>2022-11-21T15:04:53Z</cp:lastPrinted>
  <dcterms:created xsi:type="dcterms:W3CDTF">2001-12-07T12:23:37Z</dcterms:created>
  <dcterms:modified xsi:type="dcterms:W3CDTF">2022-11-21T15:34:49Z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-2111391088</vt:i4>
  </property>
  <property fmtid="{D5CDD505-2E9C-101B-9397-08002B2CF9AE}" pid="3" name="_EmailSubject">
    <vt:lpwstr>Soll_mst.xls</vt:lpwstr>
  </property>
  <property fmtid="{D5CDD505-2E9C-101B-9397-08002B2CF9AE}" pid="4" name="_AuthorEmail">
    <vt:lpwstr>peter.wysseier@vsei.ch</vt:lpwstr>
  </property>
  <property fmtid="{D5CDD505-2E9C-101B-9397-08002B2CF9AE}" pid="5" name="_AuthorEmailDisplayName">
    <vt:lpwstr>Wysseier Peter</vt:lpwstr>
  </property>
  <property fmtid="{D5CDD505-2E9C-101B-9397-08002B2CF9AE}" pid="6" name="_ReviewingToolsShownOnce">
    <vt:lpwstr/>
  </property>
</Properties>
</file>