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A\05 Skills\RM\RM 2023\Aufgaben für Upload\Francais\Taxation\"/>
    </mc:Choice>
  </mc:AlternateContent>
  <bookViews>
    <workbookView xWindow="32760" yWindow="32760" windowWidth="20160" windowHeight="9195" tabRatio="759" activeTab="9"/>
  </bookViews>
  <sheets>
    <sheet name="Récapitulatif" sheetId="1" r:id="rId1"/>
    <sheet name="A Dimensions" sheetId="4" r:id="rId2"/>
    <sheet name="B Fonction" sheetId="5" r:id="rId3"/>
    <sheet name="C Mise en service" sheetId="6" r:id="rId4"/>
    <sheet name="D Conduites canaux, câblesl" sheetId="8" r:id="rId5"/>
    <sheet name="E Appareils et armoire" sheetId="9" r:id="rId6"/>
    <sheet name="F Câblage" sheetId="10" r:id="rId7"/>
    <sheet name="G Raccordements" sheetId="11" r:id="rId8"/>
    <sheet name="H Sécurité" sheetId="12" r:id="rId9"/>
    <sheet name="I LOGO!" sheetId="13" r:id="rId10"/>
  </sheets>
  <definedNames>
    <definedName name="_xlnm.Print_Area" localSheetId="8">'H Sécurité'!$A$7:$C$22</definedName>
    <definedName name="_xlnm.Print_Titles" localSheetId="1">'A Dimensions'!$1:$6</definedName>
    <definedName name="_xlnm.Print_Titles" localSheetId="2">'B Fonction'!$6:$6</definedName>
    <definedName name="_xlnm.Print_Titles" localSheetId="3">'C Mise en service'!#REF!</definedName>
    <definedName name="_xlnm.Print_Titles" localSheetId="4">'D Conduites canaux, câblesl'!#REF!</definedName>
    <definedName name="_xlnm.Print_Titles" localSheetId="5">'E Appareils et armoire'!#REF!</definedName>
    <definedName name="_xlnm.Print_Titles" localSheetId="6">'F Câblage'!#REF!</definedName>
    <definedName name="_xlnm.Print_Titles" localSheetId="7">'G Raccordements'!#REF!</definedName>
    <definedName name="_xlnm.Print_Titles" localSheetId="9">'I LOGO!'!#REF!</definedName>
  </definedNames>
  <calcPr calcId="152511"/>
</workbook>
</file>

<file path=xl/calcChain.xml><?xml version="1.0" encoding="utf-8"?>
<calcChain xmlns="http://schemas.openxmlformats.org/spreadsheetml/2006/main">
  <c r="C18" i="13" l="1"/>
  <c r="D23" i="6" l="1"/>
  <c r="D21" i="6"/>
  <c r="C21" i="6"/>
  <c r="D36" i="8"/>
  <c r="D12" i="8"/>
  <c r="D21" i="8"/>
  <c r="D29" i="8"/>
  <c r="D34" i="8"/>
  <c r="D32" i="9"/>
  <c r="D30" i="9"/>
  <c r="D25" i="9"/>
  <c r="D18" i="9"/>
  <c r="D10" i="9"/>
  <c r="D21" i="10"/>
  <c r="D19" i="10"/>
  <c r="D13" i="10"/>
  <c r="A2" i="13"/>
  <c r="A2" i="12"/>
  <c r="A2" i="11"/>
  <c r="A2" i="10"/>
  <c r="A2" i="9"/>
  <c r="A2" i="8"/>
  <c r="A2" i="6"/>
  <c r="A2" i="5"/>
  <c r="A2" i="4"/>
  <c r="A1" i="13"/>
  <c r="A1" i="12"/>
  <c r="A1" i="11"/>
  <c r="A1" i="10"/>
  <c r="A1" i="9"/>
  <c r="A1" i="8"/>
  <c r="A1" i="6"/>
  <c r="A1" i="5"/>
  <c r="A1" i="4"/>
  <c r="D40" i="5"/>
  <c r="D32" i="5"/>
  <c r="D27" i="5"/>
  <c r="D42" i="5" s="1"/>
  <c r="E13" i="1" l="1"/>
  <c r="E12" i="1"/>
  <c r="E11" i="1"/>
  <c r="C19" i="13"/>
  <c r="D17" i="13"/>
  <c r="C21" i="12"/>
  <c r="D19" i="12"/>
  <c r="D25" i="11"/>
  <c r="F74" i="4" l="1"/>
  <c r="F67" i="4"/>
  <c r="F59" i="4"/>
  <c r="F52" i="4"/>
  <c r="F45" i="4"/>
  <c r="F32" i="4"/>
  <c r="F19" i="4"/>
  <c r="D15" i="1"/>
  <c r="E79" i="4"/>
  <c r="C45" i="5"/>
  <c r="C26" i="6"/>
  <c r="C39" i="8"/>
  <c r="C35" i="9"/>
  <c r="C24" i="10"/>
  <c r="C28" i="11"/>
  <c r="C22" i="12"/>
  <c r="C20" i="13"/>
  <c r="C13" i="1"/>
  <c r="C20" i="12"/>
  <c r="C12" i="1" s="1"/>
  <c r="C26" i="11"/>
  <c r="C19" i="10"/>
  <c r="C13" i="10"/>
  <c r="C22" i="10" s="1"/>
  <c r="C30" i="9"/>
  <c r="C25" i="9"/>
  <c r="C18" i="9"/>
  <c r="C10" i="9"/>
  <c r="C34" i="8"/>
  <c r="C29" i="8"/>
  <c r="C21" i="8"/>
  <c r="C12" i="8"/>
  <c r="C40" i="5"/>
  <c r="C32" i="5"/>
  <c r="C27" i="5"/>
  <c r="C24" i="6"/>
  <c r="E45" i="4"/>
  <c r="E52" i="4"/>
  <c r="E59" i="4"/>
  <c r="E67" i="4"/>
  <c r="E74" i="4"/>
  <c r="E32" i="4"/>
  <c r="E19" i="4"/>
  <c r="A9" i="13"/>
  <c r="A10" i="13" s="1"/>
  <c r="A11" i="13" s="1"/>
  <c r="A12" i="13" s="1"/>
  <c r="A13" i="13" s="1"/>
  <c r="A14" i="13" s="1"/>
  <c r="A15" i="13" s="1"/>
  <c r="A8" i="12"/>
  <c r="A9" i="12"/>
  <c r="A10" i="12" s="1"/>
  <c r="A11" i="12" s="1"/>
  <c r="A12" i="12" s="1"/>
  <c r="A13" i="12" s="1"/>
  <c r="A14" i="12" s="1"/>
  <c r="A15" i="12" s="1"/>
  <c r="A16" i="12" s="1"/>
  <c r="A17" i="12" s="1"/>
  <c r="A8" i="11"/>
  <c r="A9" i="11" s="1"/>
  <c r="A11" i="11" s="1"/>
  <c r="A12" i="11" s="1"/>
  <c r="A13" i="11" s="1"/>
  <c r="A14" i="11" s="1"/>
  <c r="A16" i="11" s="1"/>
  <c r="A17" i="11" s="1"/>
  <c r="A18" i="11" s="1"/>
  <c r="A19" i="11" s="1"/>
  <c r="A20" i="11" s="1"/>
  <c r="A22" i="11" s="1"/>
  <c r="A23" i="11" s="1"/>
  <c r="A8" i="9"/>
  <c r="A9" i="9" s="1"/>
  <c r="A13" i="9" s="1"/>
  <c r="A14" i="9" s="1"/>
  <c r="A15" i="9" s="1"/>
  <c r="A16" i="9" s="1"/>
  <c r="A17" i="9" s="1"/>
  <c r="A21" i="9" s="1"/>
  <c r="A22" i="9" s="1"/>
  <c r="A23" i="9" s="1"/>
  <c r="A24" i="9" s="1"/>
  <c r="A28" i="9" s="1"/>
  <c r="A29" i="9" s="1"/>
  <c r="A8" i="8"/>
  <c r="A9" i="8"/>
  <c r="A10" i="8" s="1"/>
  <c r="A11" i="8" s="1"/>
  <c r="A15" i="8" s="1"/>
  <c r="A16" i="8" s="1"/>
  <c r="A17" i="8" s="1"/>
  <c r="A18" i="8" s="1"/>
  <c r="A19" i="8" s="1"/>
  <c r="A20" i="8" s="1"/>
  <c r="A24" i="8" s="1"/>
  <c r="A25" i="8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30" i="5" s="1"/>
  <c r="A31" i="5" s="1"/>
  <c r="A35" i="5" s="1"/>
  <c r="A36" i="5" s="1"/>
  <c r="A37" i="5" s="1"/>
  <c r="A38" i="5" s="1"/>
  <c r="A39" i="5" s="1"/>
  <c r="A10" i="4"/>
  <c r="A11" i="4" s="1"/>
  <c r="A12" i="4" s="1"/>
  <c r="A13" i="4" s="1"/>
  <c r="A14" i="4" s="1"/>
  <c r="A15" i="4" s="1"/>
  <c r="A16" i="4" s="1"/>
  <c r="A17" i="4" s="1"/>
  <c r="A18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8" i="4" s="1"/>
  <c r="A49" i="4" s="1"/>
  <c r="A50" i="4" s="1"/>
  <c r="A51" i="4" s="1"/>
  <c r="A55" i="4" s="1"/>
  <c r="A56" i="4" s="1"/>
  <c r="A57" i="4" s="1"/>
  <c r="A58" i="4" s="1"/>
  <c r="A62" i="4" s="1"/>
  <c r="A63" i="4" s="1"/>
  <c r="A64" i="4" s="1"/>
  <c r="A65" i="4" s="1"/>
  <c r="A66" i="4" s="1"/>
  <c r="A70" i="4" s="1"/>
  <c r="A71" i="4" s="1"/>
  <c r="A72" i="4" s="1"/>
  <c r="A73" i="4" s="1"/>
  <c r="A8" i="10"/>
  <c r="A9" i="10" s="1"/>
  <c r="A10" i="10" s="1"/>
  <c r="A11" i="10" s="1"/>
  <c r="A12" i="10" s="1"/>
  <c r="A16" i="10" s="1"/>
  <c r="A17" i="10" s="1"/>
  <c r="A18" i="10" s="1"/>
  <c r="C43" i="5" l="1"/>
  <c r="C44" i="5" s="1"/>
  <c r="E6" i="1" s="1"/>
  <c r="C25" i="6"/>
  <c r="E7" i="1" s="1"/>
  <c r="F76" i="4"/>
  <c r="E78" i="4" s="1"/>
  <c r="E5" i="1" s="1"/>
  <c r="C37" i="8"/>
  <c r="C38" i="8" s="1"/>
  <c r="E8" i="1" s="1"/>
  <c r="E77" i="4"/>
  <c r="C5" i="1" s="1"/>
  <c r="C11" i="1"/>
  <c r="C27" i="11"/>
  <c r="C23" i="10"/>
  <c r="E10" i="1" s="1"/>
  <c r="C33" i="9"/>
  <c r="C34" i="9" s="1"/>
  <c r="E9" i="1" s="1"/>
  <c r="C7" i="1"/>
  <c r="C8" i="1"/>
  <c r="C9" i="1"/>
  <c r="C10" i="1"/>
  <c r="A26" i="8"/>
  <c r="A27" i="8" s="1"/>
  <c r="A28" i="8"/>
  <c r="A32" i="8" s="1"/>
  <c r="A33" i="8" s="1"/>
  <c r="C6" i="1"/>
  <c r="E15" i="1" l="1"/>
  <c r="C15" i="1"/>
</calcChain>
</file>

<file path=xl/comments1.xml><?xml version="1.0" encoding="utf-8"?>
<comments xmlns="http://schemas.openxmlformats.org/spreadsheetml/2006/main">
  <authors>
    <author>Christoph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</commentList>
</comments>
</file>

<file path=xl/comments10.xml><?xml version="1.0" encoding="utf-8"?>
<comments xmlns="http://schemas.openxmlformats.org/spreadsheetml/2006/main">
  <authors>
    <author>Christoph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2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3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4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5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6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7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8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9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sharedStrings.xml><?xml version="1.0" encoding="utf-8"?>
<sst xmlns="http://schemas.openxmlformats.org/spreadsheetml/2006/main" count="412" uniqueCount="233">
  <si>
    <t>+/- 1mm</t>
  </si>
  <si>
    <t>100 mm</t>
  </si>
  <si>
    <t>300 mm</t>
  </si>
  <si>
    <t>200 mm</t>
  </si>
  <si>
    <t>500 mm</t>
  </si>
  <si>
    <t>+/- 2mm</t>
  </si>
  <si>
    <t>400 mm</t>
  </si>
  <si>
    <t>0 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</si>
  <si>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</si>
  <si>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</si>
  <si>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</si>
  <si>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</si>
  <si>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</si>
  <si>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</si>
  <si>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</si>
  <si>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</si>
  <si>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</si>
  <si>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Total:</t>
  </si>
  <si>
    <t>M112</t>
  </si>
  <si>
    <t>+/- 3mm</t>
  </si>
  <si>
    <t>500mm</t>
  </si>
  <si>
    <t>600mm</t>
  </si>
  <si>
    <t>170 mm</t>
  </si>
  <si>
    <t>&gt;F105&gt;X105</t>
  </si>
  <si>
    <t>&gt;A192&gt;+/-&gt;PE</t>
  </si>
  <si>
    <t>LOGO!</t>
  </si>
  <si>
    <t xml:space="preserve"> 1500mm</t>
  </si>
  <si>
    <t xml:space="preserve">X225 </t>
  </si>
  <si>
    <t>X227</t>
  </si>
  <si>
    <t>200mm</t>
  </si>
  <si>
    <t>900 mm</t>
  </si>
  <si>
    <t>1900 mm</t>
  </si>
  <si>
    <t>X138</t>
  </si>
  <si>
    <t>X132 T13</t>
  </si>
  <si>
    <t>300mm</t>
  </si>
  <si>
    <t>X142</t>
  </si>
  <si>
    <t>X101</t>
  </si>
  <si>
    <t>X112</t>
  </si>
  <si>
    <t>490 mm</t>
  </si>
  <si>
    <t>X101&gt; S101</t>
  </si>
  <si>
    <t>&gt;Q112&gt;Q144&gt;Q146&gt;X112</t>
  </si>
  <si>
    <t>&gt;F122&gt;Q202&gt;Q205&gt;X122&gt;X116</t>
  </si>
  <si>
    <t>&gt;F134&gt;K137&gt;K139&gt;X134&gt;X135&gt;X136&gt;X138</t>
  </si>
  <si>
    <t>&gt;F152&gt;A152&gt;F154&gt;X155</t>
  </si>
  <si>
    <t>&gt;H162&gt;H163&gt;H164&gt;H165&gt;H167&gt;H168</t>
  </si>
  <si>
    <t>&gt;I1&gt; Q112</t>
  </si>
  <si>
    <t>&gt;I2&gt;I3&gt;S204</t>
  </si>
  <si>
    <t>&gt;I4&gt;S205</t>
  </si>
  <si>
    <t>&gt;I5&gt;S206</t>
  </si>
  <si>
    <t>&gt;Q1&gt;Q202, &gt;Q2&gt;Q205</t>
  </si>
  <si>
    <t>&gt;Q3&gt;K206, Q4&gt;K207</t>
  </si>
  <si>
    <t>&gt;F132&gt;X132</t>
  </si>
  <si>
    <t>Numéro du candidat:</t>
  </si>
  <si>
    <t>Nom:</t>
  </si>
  <si>
    <t>Partie</t>
  </si>
  <si>
    <t>Descriptif</t>
  </si>
  <si>
    <t xml:space="preserve">Points de l'évaluation max </t>
  </si>
  <si>
    <t>Points max pondérés</t>
  </si>
  <si>
    <t>Acquis</t>
  </si>
  <si>
    <t xml:space="preserve">Dimensions </t>
  </si>
  <si>
    <t xml:space="preserve">Fonction </t>
  </si>
  <si>
    <t>Mise en service de l'installation</t>
  </si>
  <si>
    <t>Conduites canaux, câbles</t>
  </si>
  <si>
    <t>Câblage</t>
  </si>
  <si>
    <t>Raccordements</t>
  </si>
  <si>
    <t>Sécurité</t>
  </si>
  <si>
    <t>Nombre de points par défaut avec gradation 0,1,2,3</t>
  </si>
  <si>
    <t>Panneau A</t>
  </si>
  <si>
    <t>prédéfini</t>
  </si>
  <si>
    <t>obtenu</t>
  </si>
  <si>
    <t>Panneau B</t>
  </si>
  <si>
    <t>Panneau C</t>
  </si>
  <si>
    <t>Appareils et armoire</t>
  </si>
  <si>
    <t>Armoire Rittal</t>
  </si>
  <si>
    <t>Partie D, conduits, canaux, câbles</t>
  </si>
  <si>
    <t>Partie C, mise en service</t>
  </si>
  <si>
    <t>Partie B, fonction</t>
  </si>
  <si>
    <t>Partie A, dimensions panneaux</t>
  </si>
  <si>
    <t>Partie E, appareils et armoire</t>
  </si>
  <si>
    <t xml:space="preserve">Partie F, câblage </t>
  </si>
  <si>
    <t>Partie G, raccordements</t>
  </si>
  <si>
    <t>Partie H, sécurité</t>
  </si>
  <si>
    <t>Partie I, LOGO!</t>
  </si>
  <si>
    <t>Total</t>
  </si>
  <si>
    <t>Maximum de points</t>
  </si>
  <si>
    <t>Résultat divisé par maximum de points, multiplié par la pondération</t>
  </si>
  <si>
    <t>Pondération à 100 points</t>
  </si>
  <si>
    <t>Total des points</t>
  </si>
  <si>
    <t>Total intermédiaire Panneau A</t>
  </si>
  <si>
    <t>Total intermédiaire Panneau C</t>
  </si>
  <si>
    <t>Panneau D</t>
  </si>
  <si>
    <t>Propreté</t>
  </si>
  <si>
    <t>Total intermédiaire Propreté</t>
  </si>
  <si>
    <r>
      <t xml:space="preserve">Aucun trait de crayon dans le Panneau A </t>
    </r>
    <r>
      <rPr>
        <sz val="9"/>
        <rFont val="Arial"/>
        <family val="2"/>
      </rPr>
      <t>(sauf la ligne de mesure)</t>
    </r>
  </si>
  <si>
    <r>
      <t xml:space="preserve">Aucun trait de crayon dans le Panneau B </t>
    </r>
    <r>
      <rPr>
        <sz val="9"/>
        <rFont val="Arial"/>
        <family val="2"/>
      </rPr>
      <t>(sauf la ligne de mesure)</t>
    </r>
  </si>
  <si>
    <r>
      <t xml:space="preserve">Aucun trait de crayon dans le Panneau C </t>
    </r>
    <r>
      <rPr>
        <sz val="9"/>
        <rFont val="Arial"/>
        <family val="2"/>
      </rPr>
      <t>(sauf la ligne de mesure)</t>
    </r>
  </si>
  <si>
    <r>
      <t xml:space="preserve">Aucun trait de crayon dans le Panneau D </t>
    </r>
    <r>
      <rPr>
        <sz val="9"/>
        <rFont val="Arial"/>
        <family val="2"/>
      </rPr>
      <t>(sauf la ligne de mesure)</t>
    </r>
  </si>
  <si>
    <t>Porte armoire Rittal</t>
  </si>
  <si>
    <t>Total intermédiaire Porte armoire Rittal</t>
  </si>
  <si>
    <t>Répartiteur Rittal</t>
  </si>
  <si>
    <t>Total intermédiaire Répartiteur Rittal</t>
  </si>
  <si>
    <t>Rail DIN distance DPC/contacteur</t>
  </si>
  <si>
    <t>Rail DIN distance LOGO!/contacteur</t>
  </si>
  <si>
    <t>S102 en bas</t>
  </si>
  <si>
    <t xml:space="preserve">ALP vers X112 </t>
  </si>
  <si>
    <t xml:space="preserve">Canal 60/40 extrémité </t>
  </si>
  <si>
    <t xml:space="preserve">TIT vers X134 </t>
  </si>
  <si>
    <t xml:space="preserve">ALP vers X227 </t>
  </si>
  <si>
    <t xml:space="preserve">TIT vers X132 </t>
  </si>
  <si>
    <t>Armoire en bas</t>
  </si>
  <si>
    <t>Chemin de câble</t>
  </si>
  <si>
    <t>Chemin de câble 100x60</t>
  </si>
  <si>
    <t>Grille</t>
  </si>
  <si>
    <t>TIT vers X135</t>
  </si>
  <si>
    <t>Luminaire X132</t>
  </si>
  <si>
    <t>S204 x/x centre horizontal</t>
  </si>
  <si>
    <t>S206 y/y centre vertical</t>
  </si>
  <si>
    <t>Total intermédiaire Panneau B</t>
  </si>
  <si>
    <t>Câblage correct selon le schéma, fonction correcte avec des appareils externes sur le panneau, sans fonction logicielle (testez la fonction logicielle en cliquant sur les contacteurs)</t>
  </si>
  <si>
    <t>&gt;F142&gt;S142&gt;Q144&gt;Q146&gt;X145&gt;X147 (il doit fonctionner avec des glisseurs)</t>
  </si>
  <si>
    <t>&gt;I7/AE1&gt; R225 (sens de rotation correct 0-10)</t>
  </si>
  <si>
    <t>&gt;I8/AE2&gt; R227 (sens de rotation correct 0-10)</t>
  </si>
  <si>
    <t>CUC</t>
  </si>
  <si>
    <t>Lien CUC Cat 5e, affectation des broches/PIN</t>
  </si>
  <si>
    <t>Commutateur de révision X112</t>
  </si>
  <si>
    <t>Commutateur de révision X136</t>
  </si>
  <si>
    <t>X112 Commutateur de révision</t>
  </si>
  <si>
    <t>Connexion PE, appareils aux panneaux</t>
  </si>
  <si>
    <t>Connexion PE, prises aux panneaux</t>
  </si>
  <si>
    <t>Contrôle visuel effectué et installation sécurisée!!! Aucun càble volant (non raccordé), aucun appareil ouvert, sinon pas de tension!!!</t>
  </si>
  <si>
    <t>Continuité de la terre vérifiée, basse impédance</t>
  </si>
  <si>
    <t>Toutes les PE vérifiées</t>
  </si>
  <si>
    <t>Mesure IDO correcte, tout doit être sous tension ON</t>
  </si>
  <si>
    <t>Interrupteur principal éteint, quand tension ON</t>
  </si>
  <si>
    <t>Contrôle de tension</t>
  </si>
  <si>
    <t>Contrôle du sens de rotation</t>
  </si>
  <si>
    <t>DDR vérifie avec touche test</t>
  </si>
  <si>
    <t>Arrêt d'urgence appuyé?</t>
  </si>
  <si>
    <t>Démarche suivie, connaît le déroulement</t>
  </si>
  <si>
    <t>Explique ce qu'il fait</t>
  </si>
  <si>
    <r>
      <t>Manipulation de l'instrument de mesure</t>
    </r>
    <r>
      <rPr>
        <sz val="8"/>
        <rFont val="Arial"/>
        <family val="2"/>
      </rPr>
      <t xml:space="preserve"> (connaît l'instrument)</t>
    </r>
  </si>
  <si>
    <t>Interprétation correcte des résultats de mesure</t>
  </si>
  <si>
    <t>Enchaînement correct des étapes de mise en service</t>
  </si>
  <si>
    <t>Le candidat met l'installation en service en présence d'un expert.</t>
  </si>
  <si>
    <t>Point 2,4,6,7 sont des valeurs de mesure et doivent être consignées.</t>
  </si>
  <si>
    <t>Total intermédiaire Panneau D</t>
  </si>
  <si>
    <t>Total intermédiaire Panneaul A</t>
  </si>
  <si>
    <t>Total intermédiaire armoire Rittal</t>
  </si>
  <si>
    <t>Marquages</t>
  </si>
  <si>
    <t>Total intermédiaire Marquages</t>
  </si>
  <si>
    <t>Plaque de recouvrement de bornes jaune, 
fixer près de X101</t>
  </si>
  <si>
    <t>Raccords PE Rittal, porte, plaque de base, armoire</t>
  </si>
  <si>
    <t>LOGO! A192 mis à la terre</t>
  </si>
  <si>
    <t>Prise X105 dans l'armoire Rittal mis à la terre</t>
  </si>
  <si>
    <t xml:space="preserve">Poste de travial ordonné Jour 1 </t>
  </si>
  <si>
    <t>Poste de travial ordonné Jour 2</t>
  </si>
  <si>
    <t>Poste de travial ordonné Jour 3</t>
  </si>
  <si>
    <t>Utilisation EPI Jour 1</t>
  </si>
  <si>
    <t>Utilisation EPI Jour 2</t>
  </si>
  <si>
    <t>Utilisation EPI Jour 3</t>
  </si>
  <si>
    <t xml:space="preserve">Chemin de câble en onglet </t>
  </si>
  <si>
    <t>Chemin de câble coin en bas</t>
  </si>
  <si>
    <t>Tube acier</t>
  </si>
  <si>
    <t>Mesure à choisir librement 3</t>
  </si>
  <si>
    <t>Mesure à choisir librement 2</t>
  </si>
  <si>
    <t>Mesure à choisir librement 1</t>
  </si>
  <si>
    <t>Mesure à choisir librements 2</t>
  </si>
  <si>
    <t>Cloison: toutes les mesures à partir de ligne de mesure vertical ou horizontal</t>
  </si>
  <si>
    <t>&gt;F126&gt;X126&gt;X126 (T23 sur L2)</t>
  </si>
  <si>
    <t>Lien CUC Cat 5e, Cat 5 mesures PASS</t>
  </si>
  <si>
    <t>Commutation Manuel-0-Auto, éclairage Garage avec PIR</t>
  </si>
  <si>
    <t>Total intermédiaire CUC</t>
  </si>
  <si>
    <t>Installation au panneaux</t>
  </si>
  <si>
    <t>Total intermédiaire Installation au panneaux</t>
  </si>
  <si>
    <t>Tube ALU: coudes, extrémités, brides, ébavurage, impression générale (0 à 3 points), 
0= inutilisable, 1= mauvais, 2= bon, 3= professionnel</t>
  </si>
  <si>
    <t>Vertical: 2 mesures librement choisies (mesurer tous les candidats aux mêmes endroits)</t>
  </si>
  <si>
    <t>Horizontal: 2 mesures librement choisies (mesurer tous les candidats aux mêmes endroits)</t>
  </si>
  <si>
    <t>Vertical (Tube TIT vers panneau D): 2 mesures librement choisies (mesurer tous les candidats aux mêmes endroits)</t>
  </si>
  <si>
    <t>Gestion des câbles: chemin de câbles, transitions, coudes, fixations, separations, impression générale (0 à 3 points), 
0= inutilisable, 1= mauvais, 2= bon, 3= professionnel</t>
  </si>
  <si>
    <t>Canal: onglets, extrémités, fixations, ébavurage, impression générale (0 à 3 points), 
0= inutilisable, 1= mauvais, 2= bon, 3= professionnel</t>
  </si>
  <si>
    <t>Gestion des câbles: chemin de câblage, passages, coudes, fixation, separation, impression générale (0 à 3 points), 
0= inutilisable, 1= mauvais, 2= bon, 3= professionnel</t>
  </si>
  <si>
    <t>Câble cloué: coudes, distances, fixations, impression générale  (0 à 3 points), 
0= inutilisable, 1= mauvais, 2= bon, 3= professionnel</t>
  </si>
  <si>
    <t>Gestion des câbles: chemin de câbles, transitions, coudes, fixations, separation, impression générale  (0 à 3 points), 
0= inutilisable, 1= mauvais, 2= bon, 3= professionnel</t>
  </si>
  <si>
    <t>Gestion des câbles: chemin de câbles, transitions, coudes, entrées dans les appareils, impression générale</t>
  </si>
  <si>
    <t>Appareil librement choisi 1: montage, à niveau, presse-étoupe, indice de protection, correct selon le plan d'installation, impression générale</t>
  </si>
  <si>
    <t>Appareil librement choisi 2: montage, à niveau, presse-étoupe, indice de protection, correct selon le plan d'installation, impression générale</t>
  </si>
  <si>
    <t>Appareil librement choisi 3: montage, à niveau, presse-étoupe, indice de protection, correct selon le plan d'installation, impression générale</t>
  </si>
  <si>
    <t>Appareil librement choisi 1: montage, à niveau, entrée câble, correct selon le plan d'installation, impression générale</t>
  </si>
  <si>
    <t>Appareil librement choisi 2: montage, à niveau, entrée câble, correct selon le plan d'installation, impression générale</t>
  </si>
  <si>
    <t>Appareil librement choisi 3: montage, à niveau, entrée câble, correct selon le plan d'installation, impression générale</t>
  </si>
  <si>
    <t>Appareil librement choisi 4: montage, à niveau, entrée câble, correct selon le plan d'installation, impression générale</t>
  </si>
  <si>
    <t>Répartiteur: montage, à niveau, presse-étoupe, indice de protection, correct selon la disposition, dommages/rayures, impression générale (0 à 3 points), 
0= inutilisable, 1= mauvais, 2= bon, 3= professionnel</t>
  </si>
  <si>
    <t>Appareil librement choisi 1 : montage; à niveau, presse-étoupe, indice de protection, correct selon le plan d'installation, impression générale</t>
  </si>
  <si>
    <t>Appareil librement choisi 2 : montage, à niveau, presse-étoupe, indice de protection, correct selon le plan d'installation, impression générale</t>
  </si>
  <si>
    <t>Appareil librement choisi 3 : montage, à niveau, presse-étoupe, indice de protection, correct selon le plan d'installation, impression générale</t>
  </si>
  <si>
    <t>Appareil librement choisi 4 : montage, à niveau, presse-étoupe, indice de protection, correct selon le plan d'installation, impression générale</t>
  </si>
  <si>
    <t>Appareil librement choisi 1: montage, entrée câble, correct selon le plan d'installation, impression générale</t>
  </si>
  <si>
    <t>Appareil librement choisi 2: montage, entrée câble, correct selon le plan d'installation, impression générale</t>
  </si>
  <si>
    <t>Tube TIT: montage, ébavurage, brides, coudes de panneau B  et C, impression générale (0 à 3 points), 
0= inutilisable, 1= mauvais, 2= bon, 3= professionnel</t>
  </si>
  <si>
    <t>Chemin de câbles et grille: montage, ébavurage, transitions chemin de câbles vers grille, transition chemin de câbles panneau B-C, impression générale (0 à 3 points), 
0= inutilisable, 1= mauvais, 2= bon, 3= professionnel</t>
  </si>
  <si>
    <t>Chemin de câbles: montage, ébavurage, transition entre chemin de câbles et le répartiteur, impression générale (0 à 3 points), 
0= inutilisable, 1= mauvais, 2= bon, 3= professionnel</t>
  </si>
  <si>
    <t>Chemin de câblage: montage, ébavurage, onglot, coin de panneau A-B, impression générale (0 à 3 points), 
0= inutilisable, 1= mauvais, 2= bon, 3= professionnel</t>
  </si>
  <si>
    <t>Correct = nombre de points prédéfini, sinon = 0 point (aucune gradation)</t>
  </si>
  <si>
    <t>Pour la fonction LOGO!, le logiciel peut être vérifié à l'aide de la simulation ou directement sur l'installation du candidat avec le matériel informatique/Hardware.</t>
  </si>
  <si>
    <t>M-0-A, commutation du chauffe-eau fonctionne comme prévu (contrôler l'automate uniquement la libération et avec le mode manuel le blocage ) (0-3 points). 
0= aucune fonction, 1= fonction avec beaucoup de défauts, 2= fonction avec des petits défauts, 3= fonction selon le description</t>
  </si>
  <si>
    <t>Changement de niveau chauffe-eau fonctionne comme prévu (0-3 points). 
0= aucune fonction, 1= fonction avec beaucoup de défautss, 2= fonction avec des petits défauts, 3= fonction selon le description</t>
  </si>
  <si>
    <t>Bouton-poussoir "une seule charge" chauffe-eau, fonctionne comme prévu (0-3 points). 
0= aucune fonction, 1= fonction avec beaucoup de défauts, 2= fonction avec des petits défauts, 3= fonction selon le description</t>
  </si>
  <si>
    <t>Commande de pompe à chaleur fonctionne comme prévu (0-3 points). 
0= aucune fonction, 1= fonction avec beaucoup de défauts, 2= fonction avec des petits défauts, 3= fonction selon le description</t>
  </si>
  <si>
    <t>Afficheurs fonctionnent comme prévu: priorité, durée, couleur (0-3 points). 
0= aucune fonction, 1= fonction avec beaucoup de défauts, 2= fonction avec des petits défauts, 3= fonction selon le description</t>
  </si>
  <si>
    <t>Afficheurs doit être conforme à la description de fonctionnement (0-3 points). 
0= aucune fonction, 1= fonction avec beaucoup de défauts, 2= fonction avec des petits défauts, 3= fonction selon le description</t>
  </si>
  <si>
    <t>Programmation: le programme est structuré et lisible (0-3 points). 
0= pas de programme ou de chaos, 1= lisible, mais difficile, 2= lisible, mais ok, 3= bonne structure, lisible, marqueurs utilisés</t>
  </si>
  <si>
    <t>Généralités sur la programmation: programme transmis, heure définie, attribuer des noms de connexion, répartition sur plusieurs pages, commentaires ajoutés (0-3 points). 
0= rien fait, 1= peu de points satisfaits, 2= bon, il manque quelques éléments, 3= très bon, exemplaire</t>
  </si>
  <si>
    <r>
      <t>Disjoncteur-moteur, I</t>
    </r>
    <r>
      <rPr>
        <vertAlign val="subscript"/>
        <sz val="10"/>
        <rFont val="Arial"/>
        <family val="2"/>
      </rPr>
      <t>n</t>
    </r>
    <r>
      <rPr>
        <sz val="10"/>
        <rFont val="Arial"/>
        <family val="2"/>
      </rPr>
      <t xml:space="preserve"> réglé selon le schéma</t>
    </r>
  </si>
  <si>
    <t>Câblage côté entrée des distributeursv 400/230: guide de fil, des sections correctes, choix de couleurs, pas de blessures, connexions solides et durables, conducteurs non utilisés isolés, extrémités des fils : pas de CU visible et utilisation correcte des douilles en fonction du raccordement,  impression générale (0 à 3 points),
0= inutilisable, 1= mauvais, 2= bon, 3= professionnel</t>
  </si>
  <si>
    <t>Câblage sortie automates jusqu'à la borne 400/230: guide de fil, des sections correctes, choix de couleurs, pas de blessures, connexions solides et durables, conducteurs non utilisés isolés, extrémités des fils : pas de CU visible et utilisation correcte des douilles en fonction du raccordement, impression générale (0 à 3 points),
0= inutilisable, 1= mauvais, 2= bon, 3= professionnel</t>
  </si>
  <si>
    <t>Câblage de la sortie du transformateur jusqu'aux bornes 24V: guide de fil, des sections correctes, choix de couleurs, pas de blessures, connexions solides et durables, conducteurs non utilisés isolés, extrémités des fils : pas de CU visible et utilisation correcte des douilles en fonction du raccordement, impression générale (0 à 3 points),
0= inutilisable, 1= mauvais, 2= bon, 3= professionnel</t>
  </si>
  <si>
    <t>Porte répartiteur: guide de fil, transitions des sections correctes, choix de couleurs, pas de blessures, connexions solides et durables, conducteurs non utilisés isolés, extrémités des fils : pas de CU visible et utilisation correcte des douilles en fonction du raccordement, impression générale (0 à 3 points),
0= inutilisable, 1= mauvais, 2= bon, 3= professionnel</t>
  </si>
  <si>
    <t>Câbles Connexions sur bornes: longueur du câble, pas de blessures, connexions solides et durables, conducteurs non utilisés isolés, câbles corrects selon le schéma, schéma de raccordement uniforme,  impression générale (0 à 3 points),
0= inutilisable, 1= mauvais, 2= bon, 3= professionnel</t>
  </si>
  <si>
    <t>Répartiteur impression générale, visuel, propreté (pas de saleté), construit selon le layout, fixation et coupes goulottes (0 à 3 points),
0= inutilisable, 1= mauvais, 2= bon, 3= professionnell</t>
  </si>
  <si>
    <t>Marquage du distributeur à l'intérieur: bornes, distributeurs, contacteurs, montage sur porte, selon schéma, propreté, impression générale (0 à 3 points),
0= inutilisable, 1= mauvais, 2= bon, 3= professionnel</t>
  </si>
  <si>
    <t>Marquage du distributeur à l'extérieur: montage sur porte, interrupteur principal, texte en clair par fonction selon schéma, propreté, impression générale (0 à 3 points),
0= inutilisable, 1= mauvais, 2= bon, 3= professionnel</t>
  </si>
  <si>
    <t>Marquage des appareils Panneaux A-D: appareils, selon plan et schéma, propreté, impression générale (0 à 3 points),
0= inutilisable, 1= mauvais, 2= bon, 3= professionnel</t>
  </si>
  <si>
    <t>Appareil librement choisi 1: longueur d'entrée de câble ok, aucun conducteur blessé, longueurs de fils ok, connexions solides et durables, conducteurs non utilisés isolés, extrémités des fils : pas de CU visible et utilisation correcte des douilles en fonction du raccordement, impression générale</t>
  </si>
  <si>
    <t>Appareil librement choisi 2: longueur d'entrée de câble ok,aucun conducteur blessé, longueurs de fils ok, connexions solides et durables, conducteurs non utilisés isolés, extrémités des fils : pas de CU visible et utilisation correcte des douilles en fonction du raccordement, impression générale</t>
  </si>
  <si>
    <t>Appareil librement choisi 3: longueur d'entrée de câble ok, aucun conducteur blessé, longueurs de fils ok, connexions solides et durables, conducteurs non utilisés isolés, extrémités des fils : pas de CU visible et utilisation correcte des douilles en fonction du raccordement, impression générale</t>
  </si>
  <si>
    <t>Appareil librement choisi 1: longueur d'entrée de câble ok, aucun conducteur blessé, longueurs de fils ok, connexions solides et durables, conducteurs non utilisés isolés, extrémités des fils : pas de CU visible et utilisation correcte des douilles en fonction du raccordements, impression générale</t>
  </si>
  <si>
    <t>Appareil librement choisi 2: longueur d'entrée de câble ok, aucun conducteur blessé, longueurs de fils ok, connexions solides et durables, conducteurs non utilisés isolés, extrémités des fils : pas de CU visible et utilisation correcte des douilles en fonction du raccordements, impression générale</t>
  </si>
  <si>
    <t>Appareil librement choisi 4: longueur d'entrée de câble ok, aucun conducteur blessé, longueurs de fils ok, connexions solides et durables, conducteurs non utilisés isolés, extrémités des fils : pas de CU visible et utilisation correcte des douilles en fonction du raccordement, impression générale</t>
  </si>
  <si>
    <t>Appareil librement choisi 2: longueur d'entrée de câble ok, aucun conducteur blessé, longueurs de fils ok, connexions solides et durables, conducteurs non utilisés isolés, extrémités des fils : pas de CU visible et utilisation correcte des douilles en fonction du raccordement, impression générale</t>
  </si>
  <si>
    <t>Appareil librement choisi 3:longueur d'entrée de câble ok, aucun conducteur blessé, longueurs de fils ok,connexions solides et durables, conducteurs non utilisés isolés, extrémités des fils : pas de CU visible et utilisation correcte des douilles en fonction du raccordement, impression générale</t>
  </si>
  <si>
    <t>Appareil librement choisi 4: longueur d'entrée de câble ok, aucun conducteur blessé, longueurs de fils ok, connexions solides et durables, conducteurs non utilisés isolés, extrémités des fils : pas de CU visible et utilisation correcte des douilles en fonction du raccordement impression générale</t>
  </si>
  <si>
    <t>Appareil librement choisi 2: longueur d'entrée de câble ok, aucun conducteur blessé, longueurs de fils ok,connexions solides et durables, conducteurs non utilisés isolés, extrémités des fils : pas de CU visible et utilisation correcte des douilles en fonction du raccordement, impression générale</t>
  </si>
  <si>
    <t>Câble de raccordement: longueur d'entrée de câble ok, aucun conducteur blessé, longueurs de fils ok, connexions solides et durables, conducteurs non utilisés isolés, extrémités des fils : pas de CU visible et utilisation correcte des douilles en fonction du raccordement, impression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</si>
</sst>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0.00;[Red]0.00"/>
  </numFmts>
  <fonts count="16" x14ac:knownFonts="1">
    <font>
      <sz val="10"/>
      <name val="Arial"/>
    </font>
    <font>
      <b/>
      <sz val="24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26"/>
      <color theme="4" tint="-0.499984740745262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1" xfId="0" applyBorder="1"/>
    <xf numFmtId="49" fontId="3" fillId="0" borderId="2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0" fillId="0" borderId="2" xfId="0" applyBorder="1"/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2" xfId="0" applyFont="1" applyBorder="1"/>
    <xf numFmtId="0" fontId="0" fillId="0" borderId="0" xfId="0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0" fillId="0" borderId="3" xfId="0" applyBorder="1"/>
    <xf numFmtId="0" fontId="6" fillId="0" borderId="3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0" fillId="0" borderId="3" xfId="0" applyNumberFormat="1" applyBorder="1"/>
    <xf numFmtId="0" fontId="7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4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0" fontId="3" fillId="3" borderId="2" xfId="0" applyFont="1" applyFill="1" applyBorder="1"/>
    <xf numFmtId="49" fontId="5" fillId="3" borderId="2" xfId="0" applyNumberFormat="1" applyFont="1" applyFill="1" applyBorder="1" applyAlignment="1">
      <alignment horizontal="left"/>
    </xf>
    <xf numFmtId="49" fontId="5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left" wrapText="1"/>
    </xf>
    <xf numFmtId="0" fontId="5" fillId="0" borderId="2" xfId="0" applyFont="1" applyBorder="1" applyAlignment="1">
      <alignment horizontal="right"/>
    </xf>
    <xf numFmtId="1" fontId="6" fillId="0" borderId="2" xfId="0" applyNumberFormat="1" applyFont="1" applyBorder="1" applyAlignment="1">
      <alignment horizontal="center"/>
    </xf>
    <xf numFmtId="49" fontId="5" fillId="3" borderId="2" xfId="0" applyNumberFormat="1" applyFont="1" applyFill="1" applyBorder="1" applyAlignment="1">
      <alignment horizontal="left" wrapText="1" readingOrder="1"/>
    </xf>
    <xf numFmtId="0" fontId="7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right"/>
    </xf>
    <xf numFmtId="49" fontId="2" fillId="0" borderId="2" xfId="0" applyNumberFormat="1" applyFont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164" fontId="0" fillId="5" borderId="2" xfId="0" applyNumberFormat="1" applyFill="1" applyBorder="1" applyAlignment="1" applyProtection="1">
      <alignment horizontal="center"/>
      <protection locked="0" hidden="1"/>
    </xf>
    <xf numFmtId="164" fontId="0" fillId="0" borderId="2" xfId="0" applyNumberFormat="1" applyBorder="1" applyAlignment="1" applyProtection="1">
      <alignment horizontal="center"/>
      <protection locked="0" hidden="1"/>
    </xf>
    <xf numFmtId="164" fontId="5" fillId="5" borderId="2" xfId="0" applyNumberFormat="1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/>
    </xf>
    <xf numFmtId="164" fontId="0" fillId="3" borderId="2" xfId="0" applyNumberFormat="1" applyFill="1" applyBorder="1" applyAlignment="1" applyProtection="1">
      <alignment horizontal="center"/>
      <protection locked="0" hidden="1"/>
    </xf>
    <xf numFmtId="164" fontId="5" fillId="5" borderId="2" xfId="0" applyNumberFormat="1" applyFont="1" applyFill="1" applyBorder="1" applyAlignment="1" applyProtection="1">
      <alignment horizontal="center"/>
      <protection locked="0" hidden="1"/>
    </xf>
    <xf numFmtId="1" fontId="2" fillId="0" borderId="2" xfId="0" applyNumberFormat="1" applyFont="1" applyBorder="1" applyAlignment="1">
      <alignment horizontal="center"/>
    </xf>
    <xf numFmtId="1" fontId="2" fillId="4" borderId="2" xfId="0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 applyProtection="1">
      <alignment horizontal="center"/>
      <protection locked="0" hidden="1"/>
    </xf>
    <xf numFmtId="0" fontId="3" fillId="0" borderId="0" xfId="0" applyFont="1" applyBorder="1" applyAlignment="1"/>
    <xf numFmtId="0" fontId="7" fillId="0" borderId="0" xfId="0" applyFont="1" applyBorder="1" applyAlignment="1">
      <alignment vertical="center"/>
    </xf>
    <xf numFmtId="49" fontId="0" fillId="4" borderId="2" xfId="0" applyNumberFormat="1" applyFill="1" applyBorder="1" applyAlignment="1">
      <alignment horizontal="center"/>
    </xf>
    <xf numFmtId="0" fontId="0" fillId="0" borderId="2" xfId="0" applyBorder="1" applyAlignment="1">
      <alignment wrapText="1"/>
    </xf>
    <xf numFmtId="49" fontId="2" fillId="5" borderId="2" xfId="0" applyNumberFormat="1" applyFont="1" applyFill="1" applyBorder="1" applyAlignment="1"/>
    <xf numFmtId="0" fontId="7" fillId="3" borderId="0" xfId="0" applyFont="1" applyFill="1" applyBorder="1" applyAlignment="1">
      <alignment vertical="center"/>
    </xf>
    <xf numFmtId="0" fontId="2" fillId="0" borderId="2" xfId="0" applyNumberFormat="1" applyFont="1" applyBorder="1" applyAlignment="1">
      <alignment horizontal="left"/>
    </xf>
    <xf numFmtId="0" fontId="0" fillId="4" borderId="2" xfId="0" applyNumberFormat="1" applyFill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5" fillId="4" borderId="2" xfId="0" applyNumberFormat="1" applyFont="1" applyFill="1" applyBorder="1" applyAlignment="1">
      <alignment horizontal="center"/>
    </xf>
    <xf numFmtId="0" fontId="5" fillId="0" borderId="2" xfId="0" applyFont="1" applyBorder="1" applyAlignment="1"/>
    <xf numFmtId="164" fontId="2" fillId="5" borderId="2" xfId="0" applyNumberFormat="1" applyFont="1" applyFill="1" applyBorder="1" applyAlignment="1">
      <alignment horizontal="center"/>
    </xf>
    <xf numFmtId="164" fontId="2" fillId="5" borderId="2" xfId="0" applyNumberFormat="1" applyFont="1" applyFill="1" applyBorder="1" applyAlignment="1" applyProtection="1">
      <alignment horizontal="center"/>
      <protection locked="0" hidden="1"/>
    </xf>
    <xf numFmtId="164" fontId="0" fillId="0" borderId="2" xfId="0" applyNumberFormat="1" applyBorder="1" applyAlignment="1" applyProtection="1">
      <alignment horizontal="center" vertical="center"/>
      <protection locked="0" hidden="1"/>
    </xf>
    <xf numFmtId="164" fontId="0" fillId="4" borderId="2" xfId="0" applyNumberForma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0" fillId="0" borderId="0" xfId="0" applyNumberFormat="1" applyBorder="1" applyAlignment="1" applyProtection="1">
      <alignment horizontal="center" vertical="center"/>
      <protection locked="0" hidden="1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1" fontId="2" fillId="4" borderId="8" xfId="0" applyNumberFormat="1" applyFont="1" applyFill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0" fillId="7" borderId="2" xfId="0" applyFill="1" applyBorder="1"/>
    <xf numFmtId="0" fontId="0" fillId="6" borderId="2" xfId="0" applyFill="1" applyBorder="1"/>
    <xf numFmtId="164" fontId="2" fillId="6" borderId="2" xfId="0" applyNumberFormat="1" applyFont="1" applyFill="1" applyBorder="1" applyAlignment="1" applyProtection="1">
      <alignment horizontal="center"/>
      <protection locked="0" hidden="1"/>
    </xf>
    <xf numFmtId="0" fontId="0" fillId="6" borderId="2" xfId="0" applyFill="1" applyBorder="1" applyAlignment="1">
      <alignment horizontal="center"/>
    </xf>
    <xf numFmtId="164" fontId="2" fillId="6" borderId="2" xfId="0" applyNumberFormat="1" applyFont="1" applyFill="1" applyBorder="1" applyAlignment="1">
      <alignment horizontal="center"/>
    </xf>
    <xf numFmtId="164" fontId="2" fillId="6" borderId="2" xfId="0" applyNumberFormat="1" applyFont="1" applyFill="1" applyBorder="1" applyAlignment="1" applyProtection="1">
      <alignment horizontal="center" vertical="center"/>
      <protection locked="0" hidden="1"/>
    </xf>
    <xf numFmtId="164" fontId="2" fillId="7" borderId="2" xfId="0" applyNumberFormat="1" applyFont="1" applyFill="1" applyBorder="1" applyAlignment="1" applyProtection="1">
      <alignment horizontal="center" vertical="center"/>
      <protection locked="0" hidden="1"/>
    </xf>
    <xf numFmtId="164" fontId="2" fillId="5" borderId="2" xfId="0" applyNumberFormat="1" applyFont="1" applyFill="1" applyBorder="1" applyAlignment="1" applyProtection="1">
      <alignment horizontal="center" vertical="center"/>
      <protection locked="0" hidden="1"/>
    </xf>
    <xf numFmtId="0" fontId="2" fillId="6" borderId="2" xfId="0" applyFont="1" applyFill="1" applyBorder="1" applyAlignment="1">
      <alignment horizontal="center" vertical="center"/>
    </xf>
    <xf numFmtId="1" fontId="2" fillId="7" borderId="2" xfId="0" applyNumberFormat="1" applyFont="1" applyFill="1" applyBorder="1" applyAlignment="1" applyProtection="1">
      <alignment horizontal="center" vertical="center"/>
      <protection locked="0" hidden="1"/>
    </xf>
    <xf numFmtId="1" fontId="2" fillId="6" borderId="2" xfId="0" applyNumberFormat="1" applyFont="1" applyFill="1" applyBorder="1" applyAlignment="1" applyProtection="1">
      <alignment horizontal="center" vertical="center"/>
      <protection locked="0" hidden="1"/>
    </xf>
    <xf numFmtId="0" fontId="2" fillId="0" borderId="2" xfId="0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0" fillId="0" borderId="2" xfId="0" applyFill="1" applyBorder="1" applyAlignment="1">
      <alignment horizontal="center"/>
    </xf>
    <xf numFmtId="0" fontId="0" fillId="0" borderId="9" xfId="0" applyBorder="1"/>
    <xf numFmtId="0" fontId="0" fillId="0" borderId="6" xfId="0" applyBorder="1"/>
    <xf numFmtId="164" fontId="0" fillId="0" borderId="6" xfId="0" applyNumberFormat="1" applyBorder="1" applyAlignment="1" applyProtection="1">
      <alignment horizontal="center"/>
      <protection locked="0" hidden="1"/>
    </xf>
    <xf numFmtId="0" fontId="2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 applyProtection="1">
      <alignment horizontal="center" vertical="center"/>
      <protection locked="0" hidden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164" fontId="2" fillId="0" borderId="2" xfId="0" applyNumberFormat="1" applyFont="1" applyFill="1" applyBorder="1" applyAlignment="1" applyProtection="1">
      <alignment horizontal="center"/>
      <protection locked="0" hidden="1"/>
    </xf>
    <xf numFmtId="0" fontId="0" fillId="7" borderId="2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2" xfId="0" applyNumberFormat="1" applyFill="1" applyBorder="1" applyAlignment="1" applyProtection="1">
      <alignment horizontal="center" vertical="center"/>
      <protection locked="0" hidden="1"/>
    </xf>
    <xf numFmtId="164" fontId="0" fillId="0" borderId="2" xfId="0" applyNumberForma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12" fillId="0" borderId="11" xfId="0" applyNumberFormat="1" applyFont="1" applyBorder="1"/>
    <xf numFmtId="1" fontId="3" fillId="0" borderId="2" xfId="0" applyNumberFormat="1" applyFont="1" applyBorder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0" fontId="0" fillId="4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5" borderId="2" xfId="0" applyNumberFormat="1" applyFont="1" applyFill="1" applyBorder="1" applyAlignment="1">
      <alignment vertical="center"/>
    </xf>
    <xf numFmtId="49" fontId="0" fillId="0" borderId="6" xfId="0" applyNumberForma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wrapText="1"/>
    </xf>
    <xf numFmtId="0" fontId="0" fillId="4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/>
    </xf>
    <xf numFmtId="0" fontId="5" fillId="4" borderId="2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left" vertical="center" wrapText="1" readingOrder="1"/>
    </xf>
    <xf numFmtId="49" fontId="5" fillId="0" borderId="2" xfId="0" applyNumberFormat="1" applyFont="1" applyFill="1" applyBorder="1" applyAlignment="1">
      <alignment horizontal="left" wrapText="1" readingOrder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/>
    </xf>
    <xf numFmtId="49" fontId="5" fillId="0" borderId="16" xfId="0" applyNumberFormat="1" applyFont="1" applyFill="1" applyBorder="1" applyAlignment="1">
      <alignment horizontal="left"/>
    </xf>
    <xf numFmtId="49" fontId="5" fillId="0" borderId="12" xfId="0" applyNumberFormat="1" applyFont="1" applyFill="1" applyBorder="1" applyAlignment="1">
      <alignment horizontal="left"/>
    </xf>
    <xf numFmtId="49" fontId="5" fillId="0" borderId="13" xfId="0" applyNumberFormat="1" applyFont="1" applyFill="1" applyBorder="1" applyAlignment="1">
      <alignment horizontal="left"/>
    </xf>
    <xf numFmtId="49" fontId="5" fillId="0" borderId="14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7" fillId="6" borderId="2" xfId="0" applyFont="1" applyFill="1" applyBorder="1" applyAlignment="1">
      <alignment vertical="center"/>
    </xf>
    <xf numFmtId="0" fontId="1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7" fillId="7" borderId="2" xfId="0" applyFont="1" applyFill="1" applyBorder="1" applyAlignment="1">
      <alignment vertical="center"/>
    </xf>
    <xf numFmtId="0" fontId="5" fillId="0" borderId="5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7" fillId="6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/>
    </xf>
    <xf numFmtId="49" fontId="4" fillId="8" borderId="5" xfId="0" applyNumberFormat="1" applyFont="1" applyFill="1" applyBorder="1" applyAlignment="1">
      <alignment horizontal="left" vertical="center" wrapText="1"/>
    </xf>
    <xf numFmtId="49" fontId="4" fillId="8" borderId="6" xfId="0" applyNumberFormat="1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/>
    </xf>
    <xf numFmtId="49" fontId="2" fillId="0" borderId="2" xfId="0" applyNumberFormat="1" applyFont="1" applyBorder="1" applyAlignment="1"/>
    <xf numFmtId="0" fontId="5" fillId="0" borderId="2" xfId="0" applyNumberFormat="1" applyFon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2" fillId="5" borderId="2" xfId="0" applyNumberFormat="1" applyFont="1" applyFill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0" borderId="2" xfId="0" applyFont="1" applyBorder="1" applyAlignment="1"/>
    <xf numFmtId="0" fontId="5" fillId="0" borderId="5" xfId="0" applyFont="1" applyBorder="1" applyAlignment="1">
      <alignment horizontal="left" vertical="center" wrapText="1" readingOrder="1"/>
    </xf>
    <xf numFmtId="0" fontId="11" fillId="0" borderId="6" xfId="0" applyFont="1" applyBorder="1" applyAlignment="1">
      <alignment horizontal="left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left" wrapText="1" readingOrder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>
      <selection activeCell="E5" sqref="E5:E13"/>
    </sheetView>
  </sheetViews>
  <sheetFormatPr baseColWidth="10" defaultRowHeight="12.75" x14ac:dyDescent="0.2"/>
  <cols>
    <col min="1" max="1" width="9" style="5" customWidth="1"/>
    <col min="2" max="2" width="61.28515625" bestFit="1" customWidth="1"/>
    <col min="3" max="3" width="17" customWidth="1"/>
    <col min="4" max="4" width="16.42578125" customWidth="1"/>
    <col min="5" max="5" width="13.42578125" bestFit="1" customWidth="1"/>
  </cols>
  <sheetData>
    <row r="1" spans="1:6" ht="30" x14ac:dyDescent="0.4">
      <c r="A1" s="153" t="s">
        <v>52</v>
      </c>
      <c r="B1" s="154"/>
      <c r="C1" s="154"/>
      <c r="D1" s="155"/>
      <c r="E1" s="1"/>
    </row>
    <row r="2" spans="1:6" ht="27.75" customHeight="1" x14ac:dyDescent="0.4">
      <c r="A2" s="153" t="s">
        <v>53</v>
      </c>
      <c r="B2" s="154"/>
      <c r="C2" s="154"/>
      <c r="D2" s="154"/>
      <c r="E2" s="7"/>
    </row>
    <row r="3" spans="1:6" hidden="1" x14ac:dyDescent="0.2"/>
    <row r="4" spans="1:6" ht="45.75" customHeight="1" x14ac:dyDescent="0.2">
      <c r="A4" s="23" t="s">
        <v>54</v>
      </c>
      <c r="B4" s="18" t="s">
        <v>55</v>
      </c>
      <c r="C4" s="23" t="s">
        <v>56</v>
      </c>
      <c r="D4" s="23" t="s">
        <v>57</v>
      </c>
      <c r="E4" s="23" t="s">
        <v>58</v>
      </c>
    </row>
    <row r="5" spans="1:6" ht="26.25" x14ac:dyDescent="0.4">
      <c r="A5" s="24" t="s">
        <v>8</v>
      </c>
      <c r="B5" s="30" t="s">
        <v>59</v>
      </c>
      <c r="C5" s="36">
        <f>'A Dimensions'!E77</f>
        <v>50</v>
      </c>
      <c r="D5" s="21">
        <v>15</v>
      </c>
      <c r="E5" s="129">
        <f>'A Dimensions'!E78</f>
        <v>0</v>
      </c>
    </row>
    <row r="6" spans="1:6" ht="26.25" x14ac:dyDescent="0.4">
      <c r="A6" s="24" t="s">
        <v>9</v>
      </c>
      <c r="B6" s="30" t="s">
        <v>60</v>
      </c>
      <c r="C6" s="36">
        <f>'B Fonction'!C43</f>
        <v>29</v>
      </c>
      <c r="D6" s="21">
        <v>25</v>
      </c>
      <c r="E6" s="129">
        <f>'B Fonction'!C44</f>
        <v>0</v>
      </c>
    </row>
    <row r="7" spans="1:6" ht="26.25" x14ac:dyDescent="0.4">
      <c r="A7" s="24" t="s">
        <v>10</v>
      </c>
      <c r="B7" s="30" t="s">
        <v>61</v>
      </c>
      <c r="C7" s="36">
        <f>'C Mise en service'!C24</f>
        <v>14</v>
      </c>
      <c r="D7" s="21">
        <v>6</v>
      </c>
      <c r="E7" s="129">
        <f>'C Mise en service'!C25</f>
        <v>0</v>
      </c>
    </row>
    <row r="8" spans="1:6" ht="26.25" x14ac:dyDescent="0.4">
      <c r="A8" s="24" t="s">
        <v>11</v>
      </c>
      <c r="B8" s="30" t="s">
        <v>62</v>
      </c>
      <c r="C8" s="36">
        <f>'D Conduites canaux, câblesl'!C37</f>
        <v>38</v>
      </c>
      <c r="D8" s="21">
        <v>10</v>
      </c>
      <c r="E8" s="129">
        <f>'D Conduites canaux, câblesl'!C38</f>
        <v>0</v>
      </c>
    </row>
    <row r="9" spans="1:6" ht="26.25" x14ac:dyDescent="0.4">
      <c r="A9" s="24" t="s">
        <v>12</v>
      </c>
      <c r="B9" s="30" t="s">
        <v>72</v>
      </c>
      <c r="C9" s="36">
        <f>'E Appareils et armoire'!C33</f>
        <v>16</v>
      </c>
      <c r="D9" s="21">
        <v>10</v>
      </c>
      <c r="E9" s="129">
        <f>'E Appareils et armoire'!C34</f>
        <v>0</v>
      </c>
    </row>
    <row r="10" spans="1:6" ht="26.25" x14ac:dyDescent="0.4">
      <c r="A10" s="24" t="s">
        <v>13</v>
      </c>
      <c r="B10" s="30" t="s">
        <v>63</v>
      </c>
      <c r="C10" s="17">
        <f>'F Câblage'!C22</f>
        <v>27</v>
      </c>
      <c r="D10" s="21">
        <v>10</v>
      </c>
      <c r="E10" s="129">
        <f>'F Câblage'!C23</f>
        <v>0</v>
      </c>
    </row>
    <row r="11" spans="1:6" ht="26.25" x14ac:dyDescent="0.4">
      <c r="A11" s="24" t="s">
        <v>14</v>
      </c>
      <c r="B11" s="30" t="s">
        <v>64</v>
      </c>
      <c r="C11" s="17">
        <f>'G Raccordements'!C26</f>
        <v>14</v>
      </c>
      <c r="D11" s="21">
        <v>9</v>
      </c>
      <c r="E11" s="129">
        <f>'G Raccordements'!C27</f>
        <v>0</v>
      </c>
    </row>
    <row r="12" spans="1:6" ht="26.25" x14ac:dyDescent="0.4">
      <c r="A12" s="24" t="s">
        <v>15</v>
      </c>
      <c r="B12" s="30" t="s">
        <v>65</v>
      </c>
      <c r="C12" s="17">
        <f>'H Sécurité'!C20</f>
        <v>11</v>
      </c>
      <c r="D12" s="21">
        <v>3</v>
      </c>
      <c r="E12" s="129">
        <f>'H Sécurité'!C21</f>
        <v>0</v>
      </c>
    </row>
    <row r="13" spans="1:6" ht="26.25" x14ac:dyDescent="0.4">
      <c r="A13" s="24" t="s">
        <v>16</v>
      </c>
      <c r="B13" s="30" t="s">
        <v>25</v>
      </c>
      <c r="C13" s="36">
        <f>'I LOGO!'!C18</f>
        <v>24</v>
      </c>
      <c r="D13" s="21">
        <v>12</v>
      </c>
      <c r="E13" s="129">
        <f>'I LOGO!'!C19</f>
        <v>0</v>
      </c>
    </row>
    <row r="14" spans="1:6" ht="9.75" customHeight="1" thickBot="1" x14ac:dyDescent="0.45">
      <c r="A14" s="25"/>
      <c r="B14" s="19"/>
      <c r="C14" s="20"/>
      <c r="D14" s="22"/>
      <c r="E14" s="21"/>
      <c r="F14" s="4"/>
    </row>
    <row r="15" spans="1:6" ht="35.25" thickTop="1" thickBot="1" x14ac:dyDescent="0.55000000000000004">
      <c r="A15" s="156" t="s">
        <v>17</v>
      </c>
      <c r="B15" s="156"/>
      <c r="C15" s="26">
        <f>SUM(C5:C14)</f>
        <v>223</v>
      </c>
      <c r="D15" s="27">
        <f>SUM(D5:D13)</f>
        <v>100</v>
      </c>
      <c r="E15" s="128">
        <f>E5+E6+E7+E8+E9+E10+E11+E12+E13</f>
        <v>0</v>
      </c>
    </row>
  </sheetData>
  <mergeCells count="3">
    <mergeCell ref="A2:D2"/>
    <mergeCell ref="A1:D1"/>
    <mergeCell ref="A15:B15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abSelected="1" zoomScale="210" zoomScaleNormal="210" workbookViewId="0">
      <selection activeCell="B14" sqref="B14"/>
    </sheetView>
  </sheetViews>
  <sheetFormatPr baseColWidth="10" defaultRowHeight="12.75" x14ac:dyDescent="0.2"/>
  <cols>
    <col min="1" max="1" width="7.140625" style="5" customWidth="1"/>
    <col min="2" max="2" width="71.28515625" customWidth="1"/>
    <col min="3" max="3" width="10.140625" style="77" customWidth="1"/>
    <col min="4" max="4" width="10.140625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82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ht="36" customHeight="1" x14ac:dyDescent="0.2">
      <c r="A6" s="196" t="s">
        <v>203</v>
      </c>
      <c r="B6" s="197"/>
      <c r="C6" s="197"/>
      <c r="D6" s="198"/>
      <c r="E6" s="63"/>
      <c r="F6" s="63"/>
    </row>
    <row r="7" spans="1:6" ht="14.25" customHeight="1" x14ac:dyDescent="0.2">
      <c r="A7" s="38"/>
      <c r="B7" s="38"/>
      <c r="C7" s="13" t="s">
        <v>68</v>
      </c>
      <c r="D7" s="83" t="s">
        <v>69</v>
      </c>
      <c r="E7" s="63"/>
      <c r="F7" s="63"/>
    </row>
    <row r="8" spans="1:6" ht="51" x14ac:dyDescent="0.2">
      <c r="A8" s="44">
        <v>1</v>
      </c>
      <c r="B8" s="151" t="s">
        <v>204</v>
      </c>
      <c r="C8" s="96">
        <v>3</v>
      </c>
      <c r="D8" s="90"/>
    </row>
    <row r="9" spans="1:6" ht="38.25" x14ac:dyDescent="0.2">
      <c r="A9" s="45">
        <f>A8+1</f>
        <v>2</v>
      </c>
      <c r="B9" s="152" t="s">
        <v>205</v>
      </c>
      <c r="C9" s="96">
        <v>3</v>
      </c>
      <c r="D9" s="90"/>
    </row>
    <row r="10" spans="1:6" ht="51" x14ac:dyDescent="0.2">
      <c r="A10" s="45">
        <f t="shared" ref="A10:A15" si="0">A9+1</f>
        <v>3</v>
      </c>
      <c r="B10" s="152" t="s">
        <v>206</v>
      </c>
      <c r="C10" s="96">
        <v>3</v>
      </c>
      <c r="D10" s="90"/>
    </row>
    <row r="11" spans="1:6" ht="38.25" x14ac:dyDescent="0.2">
      <c r="A11" s="45">
        <f t="shared" si="0"/>
        <v>4</v>
      </c>
      <c r="B11" s="152" t="s">
        <v>207</v>
      </c>
      <c r="C11" s="96">
        <v>3</v>
      </c>
      <c r="D11" s="90"/>
    </row>
    <row r="12" spans="1:6" ht="38.25" x14ac:dyDescent="0.2">
      <c r="A12" s="45">
        <f t="shared" si="0"/>
        <v>5</v>
      </c>
      <c r="B12" s="152" t="s">
        <v>208</v>
      </c>
      <c r="C12" s="96">
        <v>3</v>
      </c>
      <c r="D12" s="90"/>
    </row>
    <row r="13" spans="1:6" ht="38.25" x14ac:dyDescent="0.2">
      <c r="A13" s="45">
        <f t="shared" si="0"/>
        <v>6</v>
      </c>
      <c r="B13" s="152" t="s">
        <v>209</v>
      </c>
      <c r="C13" s="96">
        <v>3</v>
      </c>
      <c r="D13" s="90"/>
    </row>
    <row r="14" spans="1:6" ht="38.25" x14ac:dyDescent="0.2">
      <c r="A14" s="45">
        <f t="shared" si="0"/>
        <v>7</v>
      </c>
      <c r="B14" s="152" t="s">
        <v>210</v>
      </c>
      <c r="C14" s="96">
        <v>3</v>
      </c>
      <c r="D14" s="90"/>
    </row>
    <row r="15" spans="1:6" ht="63.75" x14ac:dyDescent="0.2">
      <c r="A15" s="44">
        <f t="shared" si="0"/>
        <v>8</v>
      </c>
      <c r="B15" s="152" t="s">
        <v>211</v>
      </c>
      <c r="C15" s="96">
        <v>3</v>
      </c>
      <c r="D15" s="90"/>
    </row>
    <row r="16" spans="1:6" x14ac:dyDescent="0.2">
      <c r="A16" s="43"/>
      <c r="B16" s="11"/>
      <c r="C16" s="80"/>
      <c r="D16" s="7"/>
    </row>
    <row r="17" spans="1:4" x14ac:dyDescent="0.2">
      <c r="A17" s="158" t="s">
        <v>87</v>
      </c>
      <c r="B17" s="159"/>
      <c r="C17" s="81"/>
      <c r="D17" s="110">
        <f>D8+D9+D10+D11+D12+D13+D14+D15</f>
        <v>0</v>
      </c>
    </row>
    <row r="18" spans="1:4" x14ac:dyDescent="0.2">
      <c r="A18" s="158" t="s">
        <v>84</v>
      </c>
      <c r="B18" s="159"/>
      <c r="C18" s="82">
        <f>SUM(C8:C15)</f>
        <v>24</v>
      </c>
      <c r="D18" s="7"/>
    </row>
    <row r="19" spans="1:4" x14ac:dyDescent="0.2">
      <c r="A19" s="158" t="s">
        <v>85</v>
      </c>
      <c r="B19" s="159"/>
      <c r="C19" s="82">
        <f>D17/C18*C20</f>
        <v>0</v>
      </c>
      <c r="D19" s="7"/>
    </row>
    <row r="20" spans="1:4" x14ac:dyDescent="0.2">
      <c r="A20" s="177" t="s">
        <v>86</v>
      </c>
      <c r="B20" s="178"/>
      <c r="C20" s="81">
        <f>Récapitulatif!D13</f>
        <v>12</v>
      </c>
      <c r="D20" s="105"/>
    </row>
  </sheetData>
  <mergeCells count="10">
    <mergeCell ref="A20:B20"/>
    <mergeCell ref="A1:D1"/>
    <mergeCell ref="A2:D2"/>
    <mergeCell ref="A3:D3"/>
    <mergeCell ref="A4:D4"/>
    <mergeCell ref="A5:D5"/>
    <mergeCell ref="A6:D6"/>
    <mergeCell ref="A19:B19"/>
    <mergeCell ref="A17:B17"/>
    <mergeCell ref="A18:B18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9"/>
  <sheetViews>
    <sheetView topLeftCell="A70" zoomScale="230" zoomScaleNormal="230" workbookViewId="0">
      <selection activeCell="A6" sqref="A6"/>
    </sheetView>
  </sheetViews>
  <sheetFormatPr baseColWidth="10" defaultRowHeight="12.75" x14ac:dyDescent="0.2"/>
  <cols>
    <col min="1" max="1" width="10.5703125" style="59" customWidth="1"/>
    <col min="2" max="2" width="34.85546875" style="59" bestFit="1" customWidth="1"/>
    <col min="3" max="3" width="11.140625" style="60" customWidth="1"/>
    <col min="4" max="4" width="13.5703125" style="9" customWidth="1"/>
    <col min="5" max="5" width="8.28515625" style="59" bestFit="1" customWidth="1"/>
    <col min="6" max="6" width="6.7109375" style="114" bestFit="1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45"/>
      <c r="F1" s="110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45"/>
      <c r="F2" s="110"/>
    </row>
    <row r="3" spans="1:6" ht="25.5" customHeight="1" x14ac:dyDescent="0.4">
      <c r="A3" s="175" t="s">
        <v>77</v>
      </c>
      <c r="B3" s="175"/>
      <c r="C3" s="175"/>
      <c r="D3" s="175"/>
      <c r="E3" s="175"/>
      <c r="F3" s="175"/>
    </row>
    <row r="4" spans="1:6" ht="21" customHeight="1" x14ac:dyDescent="0.2">
      <c r="A4" s="176" t="s">
        <v>66</v>
      </c>
      <c r="B4" s="176"/>
      <c r="C4" s="176"/>
      <c r="D4" s="176"/>
      <c r="E4" s="176"/>
      <c r="F4" s="176"/>
    </row>
    <row r="5" spans="1:6" ht="21" customHeight="1" x14ac:dyDescent="0.2">
      <c r="A5" s="173" t="s">
        <v>202</v>
      </c>
      <c r="B5" s="173"/>
      <c r="C5" s="173"/>
      <c r="D5" s="173"/>
      <c r="E5" s="173"/>
      <c r="F5" s="173"/>
    </row>
    <row r="6" spans="1:6" ht="17.45" customHeight="1" x14ac:dyDescent="0.2">
      <c r="A6" s="108" t="s">
        <v>167</v>
      </c>
      <c r="B6" s="108"/>
      <c r="C6" s="108"/>
      <c r="D6" s="109"/>
      <c r="E6" s="109"/>
      <c r="F6" s="78"/>
    </row>
    <row r="7" spans="1:6" ht="6.6" customHeight="1" x14ac:dyDescent="0.2">
      <c r="A7" s="41"/>
      <c r="B7" s="41"/>
      <c r="C7" s="42"/>
      <c r="D7" s="40"/>
      <c r="E7" s="40"/>
      <c r="F7" s="110"/>
    </row>
    <row r="8" spans="1:6" x14ac:dyDescent="0.2">
      <c r="A8" s="172" t="s">
        <v>67</v>
      </c>
      <c r="B8" s="172"/>
      <c r="C8" s="172"/>
      <c r="D8" s="172"/>
      <c r="E8" s="13" t="s">
        <v>68</v>
      </c>
      <c r="F8" s="78" t="s">
        <v>69</v>
      </c>
    </row>
    <row r="9" spans="1:6" x14ac:dyDescent="0.2">
      <c r="A9" s="44">
        <v>1</v>
      </c>
      <c r="B9" s="130" t="s">
        <v>160</v>
      </c>
      <c r="C9" s="16" t="s">
        <v>2</v>
      </c>
      <c r="D9" s="13" t="s">
        <v>5</v>
      </c>
      <c r="E9" s="92">
        <v>1</v>
      </c>
      <c r="F9" s="115"/>
    </row>
    <row r="10" spans="1:6" x14ac:dyDescent="0.2">
      <c r="A10" s="45">
        <f>A9+1</f>
        <v>2</v>
      </c>
      <c r="B10" s="130" t="s">
        <v>161</v>
      </c>
      <c r="C10" s="16" t="s">
        <v>26</v>
      </c>
      <c r="D10" s="13" t="s">
        <v>19</v>
      </c>
      <c r="E10" s="92">
        <v>1</v>
      </c>
      <c r="F10" s="115"/>
    </row>
    <row r="11" spans="1:6" x14ac:dyDescent="0.2">
      <c r="A11" s="45">
        <f>A10+1</f>
        <v>3</v>
      </c>
      <c r="B11" s="6" t="s">
        <v>104</v>
      </c>
      <c r="C11" s="16" t="s">
        <v>4</v>
      </c>
      <c r="D11" s="13" t="s">
        <v>19</v>
      </c>
      <c r="E11" s="92">
        <v>1</v>
      </c>
      <c r="F11" s="115"/>
    </row>
    <row r="12" spans="1:6" x14ac:dyDescent="0.2">
      <c r="A12" s="45">
        <f t="shared" ref="A12:A18" si="0">A11+1</f>
        <v>4</v>
      </c>
      <c r="B12" s="6" t="s">
        <v>107</v>
      </c>
      <c r="C12" s="29" t="s">
        <v>6</v>
      </c>
      <c r="D12" s="13" t="s">
        <v>5</v>
      </c>
      <c r="E12" s="92">
        <v>1</v>
      </c>
      <c r="F12" s="115"/>
    </row>
    <row r="13" spans="1:6" x14ac:dyDescent="0.2">
      <c r="A13" s="45">
        <f t="shared" si="0"/>
        <v>5</v>
      </c>
      <c r="B13" s="6" t="s">
        <v>27</v>
      </c>
      <c r="C13" s="35" t="s">
        <v>20</v>
      </c>
      <c r="D13" s="13" t="s">
        <v>5</v>
      </c>
      <c r="E13" s="92">
        <v>1</v>
      </c>
      <c r="F13" s="115"/>
    </row>
    <row r="14" spans="1:6" x14ac:dyDescent="0.2">
      <c r="A14" s="45">
        <f t="shared" si="0"/>
        <v>6</v>
      </c>
      <c r="B14" s="6" t="s">
        <v>28</v>
      </c>
      <c r="C14" s="35" t="s">
        <v>21</v>
      </c>
      <c r="D14" s="13" t="s">
        <v>19</v>
      </c>
      <c r="E14" s="92">
        <v>1</v>
      </c>
      <c r="F14" s="115"/>
    </row>
    <row r="15" spans="1:6" x14ac:dyDescent="0.2">
      <c r="A15" s="45">
        <f t="shared" si="0"/>
        <v>7</v>
      </c>
      <c r="B15" s="6" t="s">
        <v>126</v>
      </c>
      <c r="C15" s="35" t="s">
        <v>29</v>
      </c>
      <c r="D15" s="13" t="s">
        <v>5</v>
      </c>
      <c r="E15" s="92">
        <v>1</v>
      </c>
      <c r="F15" s="115"/>
    </row>
    <row r="16" spans="1:6" x14ac:dyDescent="0.2">
      <c r="A16" s="45">
        <f t="shared" si="0"/>
        <v>8</v>
      </c>
      <c r="B16" s="130" t="s">
        <v>165</v>
      </c>
      <c r="C16" s="16"/>
      <c r="D16" s="13"/>
      <c r="E16" s="92">
        <v>1</v>
      </c>
      <c r="F16" s="115"/>
    </row>
    <row r="17" spans="1:6" x14ac:dyDescent="0.2">
      <c r="A17" s="45">
        <f t="shared" si="0"/>
        <v>9</v>
      </c>
      <c r="B17" s="130" t="s">
        <v>164</v>
      </c>
      <c r="C17" s="16"/>
      <c r="D17" s="13"/>
      <c r="E17" s="92">
        <v>1</v>
      </c>
      <c r="F17" s="115"/>
    </row>
    <row r="18" spans="1:6" x14ac:dyDescent="0.2">
      <c r="A18" s="45">
        <f t="shared" si="0"/>
        <v>10</v>
      </c>
      <c r="B18" s="130" t="s">
        <v>163</v>
      </c>
      <c r="C18" s="16"/>
      <c r="D18" s="13"/>
      <c r="E18" s="92">
        <v>1</v>
      </c>
      <c r="F18" s="115"/>
    </row>
    <row r="19" spans="1:6" x14ac:dyDescent="0.2">
      <c r="A19" s="157" t="s">
        <v>88</v>
      </c>
      <c r="B19" s="157"/>
      <c r="C19" s="157"/>
      <c r="D19" s="157"/>
      <c r="E19" s="49">
        <f>SUM(E9:E18)</f>
        <v>10</v>
      </c>
      <c r="F19" s="124">
        <f>SUM(F9:F18)</f>
        <v>0</v>
      </c>
    </row>
    <row r="20" spans="1:6" x14ac:dyDescent="0.2">
      <c r="A20" s="40"/>
      <c r="B20" s="40"/>
      <c r="C20" s="46"/>
      <c r="D20" s="40"/>
      <c r="E20" s="50"/>
      <c r="F20" s="110"/>
    </row>
    <row r="21" spans="1:6" x14ac:dyDescent="0.2">
      <c r="A21" s="161" t="s">
        <v>70</v>
      </c>
      <c r="B21" s="161"/>
      <c r="C21" s="161"/>
      <c r="D21" s="161"/>
      <c r="E21" s="13" t="s">
        <v>68</v>
      </c>
      <c r="F21" s="78" t="s">
        <v>69</v>
      </c>
    </row>
    <row r="22" spans="1:6" x14ac:dyDescent="0.2">
      <c r="A22" s="44">
        <f>A18+1</f>
        <v>11</v>
      </c>
      <c r="B22" s="130" t="s">
        <v>111</v>
      </c>
      <c r="C22" s="16" t="s">
        <v>31</v>
      </c>
      <c r="D22" s="13" t="s">
        <v>19</v>
      </c>
      <c r="E22" s="92">
        <v>1</v>
      </c>
      <c r="F22" s="115"/>
    </row>
    <row r="23" spans="1:6" x14ac:dyDescent="0.2">
      <c r="A23" s="104">
        <f t="shared" ref="A23:A31" si="1">A22+1</f>
        <v>12</v>
      </c>
      <c r="B23" s="6" t="s">
        <v>105</v>
      </c>
      <c r="C23" s="16" t="s">
        <v>4</v>
      </c>
      <c r="D23" s="13" t="s">
        <v>5</v>
      </c>
      <c r="E23" s="92">
        <v>1</v>
      </c>
      <c r="F23" s="115"/>
    </row>
    <row r="24" spans="1:6" x14ac:dyDescent="0.2">
      <c r="A24" s="104">
        <f t="shared" si="1"/>
        <v>13</v>
      </c>
      <c r="B24" s="6" t="s">
        <v>32</v>
      </c>
      <c r="C24" s="16" t="s">
        <v>6</v>
      </c>
      <c r="D24" s="13" t="s">
        <v>5</v>
      </c>
      <c r="E24" s="92">
        <v>1</v>
      </c>
      <c r="F24" s="115"/>
    </row>
    <row r="25" spans="1:6" x14ac:dyDescent="0.2">
      <c r="A25" s="104">
        <f t="shared" si="1"/>
        <v>14</v>
      </c>
      <c r="B25" s="6" t="s">
        <v>33</v>
      </c>
      <c r="C25" s="16" t="s">
        <v>30</v>
      </c>
      <c r="D25" s="13" t="s">
        <v>19</v>
      </c>
      <c r="E25" s="92">
        <v>1</v>
      </c>
      <c r="F25" s="115"/>
    </row>
    <row r="26" spans="1:6" x14ac:dyDescent="0.2">
      <c r="A26" s="104">
        <f t="shared" si="1"/>
        <v>15</v>
      </c>
      <c r="B26" s="6" t="s">
        <v>106</v>
      </c>
      <c r="C26" s="16" t="s">
        <v>34</v>
      </c>
      <c r="D26" s="13" t="s">
        <v>5</v>
      </c>
      <c r="E26" s="92">
        <v>1</v>
      </c>
      <c r="F26" s="115"/>
    </row>
    <row r="27" spans="1:6" x14ac:dyDescent="0.2">
      <c r="A27" s="104">
        <f t="shared" si="1"/>
        <v>16</v>
      </c>
      <c r="B27" s="6" t="s">
        <v>108</v>
      </c>
      <c r="C27" s="16" t="s">
        <v>4</v>
      </c>
      <c r="D27" s="13" t="s">
        <v>5</v>
      </c>
      <c r="E27" s="92">
        <v>1</v>
      </c>
      <c r="F27" s="115"/>
    </row>
    <row r="28" spans="1:6" x14ac:dyDescent="0.2">
      <c r="A28" s="104">
        <f t="shared" si="1"/>
        <v>17</v>
      </c>
      <c r="B28" s="6" t="s">
        <v>109</v>
      </c>
      <c r="C28" s="16" t="s">
        <v>30</v>
      </c>
      <c r="D28" s="13" t="s">
        <v>19</v>
      </c>
      <c r="E28" s="92">
        <v>1</v>
      </c>
      <c r="F28" s="115"/>
    </row>
    <row r="29" spans="1:6" x14ac:dyDescent="0.2">
      <c r="A29" s="104">
        <f t="shared" si="1"/>
        <v>18</v>
      </c>
      <c r="B29" s="130" t="s">
        <v>165</v>
      </c>
      <c r="C29" s="16"/>
      <c r="D29" s="13"/>
      <c r="E29" s="92">
        <v>1</v>
      </c>
      <c r="F29" s="115"/>
    </row>
    <row r="30" spans="1:6" x14ac:dyDescent="0.2">
      <c r="A30" s="104">
        <f t="shared" si="1"/>
        <v>19</v>
      </c>
      <c r="B30" s="130" t="s">
        <v>164</v>
      </c>
      <c r="C30" s="16"/>
      <c r="D30" s="13"/>
      <c r="E30" s="92">
        <v>1</v>
      </c>
      <c r="F30" s="115"/>
    </row>
    <row r="31" spans="1:6" x14ac:dyDescent="0.2">
      <c r="A31" s="44">
        <f t="shared" si="1"/>
        <v>20</v>
      </c>
      <c r="B31" s="130" t="s">
        <v>163</v>
      </c>
      <c r="C31" s="16"/>
      <c r="D31" s="13"/>
      <c r="E31" s="92">
        <v>1</v>
      </c>
      <c r="F31" s="115"/>
    </row>
    <row r="32" spans="1:6" x14ac:dyDescent="0.2">
      <c r="A32" s="157" t="s">
        <v>117</v>
      </c>
      <c r="B32" s="157"/>
      <c r="C32" s="157"/>
      <c r="D32" s="157"/>
      <c r="E32" s="51">
        <f>SUM(E22:E31)</f>
        <v>10</v>
      </c>
      <c r="F32" s="118">
        <f>SUM(F22:F31)</f>
        <v>0</v>
      </c>
    </row>
    <row r="33" spans="1:6" x14ac:dyDescent="0.2">
      <c r="A33" s="48"/>
      <c r="B33" s="48"/>
      <c r="C33" s="48"/>
      <c r="D33" s="48"/>
      <c r="E33" s="52"/>
      <c r="F33" s="110"/>
    </row>
    <row r="34" spans="1:6" x14ac:dyDescent="0.2">
      <c r="A34" s="161" t="s">
        <v>71</v>
      </c>
      <c r="B34" s="161"/>
      <c r="C34" s="161"/>
      <c r="D34" s="161"/>
      <c r="E34" s="13" t="s">
        <v>68</v>
      </c>
      <c r="F34" s="78" t="s">
        <v>69</v>
      </c>
    </row>
    <row r="35" spans="1:6" x14ac:dyDescent="0.2">
      <c r="A35" s="44">
        <f>A31+1</f>
        <v>21</v>
      </c>
      <c r="B35" s="6" t="s">
        <v>110</v>
      </c>
      <c r="C35" s="16" t="s">
        <v>4</v>
      </c>
      <c r="D35" s="13" t="s">
        <v>5</v>
      </c>
      <c r="E35" s="92">
        <v>1</v>
      </c>
      <c r="F35" s="115"/>
    </row>
    <row r="36" spans="1:6" x14ac:dyDescent="0.2">
      <c r="A36" s="45">
        <f>A35+1</f>
        <v>22</v>
      </c>
      <c r="B36" s="87" t="s">
        <v>112</v>
      </c>
      <c r="C36" s="16" t="s">
        <v>7</v>
      </c>
      <c r="D36" s="13" t="s">
        <v>5</v>
      </c>
      <c r="E36" s="92">
        <v>1</v>
      </c>
      <c r="F36" s="115"/>
    </row>
    <row r="37" spans="1:6" x14ac:dyDescent="0.2">
      <c r="A37" s="45">
        <f t="shared" ref="A37:A44" si="2">A36+1</f>
        <v>23</v>
      </c>
      <c r="B37" s="130" t="s">
        <v>162</v>
      </c>
      <c r="C37" s="16" t="s">
        <v>6</v>
      </c>
      <c r="D37" s="13" t="s">
        <v>5</v>
      </c>
      <c r="E37" s="92">
        <v>1</v>
      </c>
      <c r="F37" s="115"/>
    </row>
    <row r="38" spans="1:6" x14ac:dyDescent="0.2">
      <c r="A38" s="45">
        <f t="shared" si="2"/>
        <v>24</v>
      </c>
      <c r="B38" s="6" t="s">
        <v>18</v>
      </c>
      <c r="C38" s="16" t="s">
        <v>3</v>
      </c>
      <c r="D38" s="13" t="s">
        <v>5</v>
      </c>
      <c r="E38" s="92">
        <v>1</v>
      </c>
      <c r="F38" s="115"/>
    </row>
    <row r="39" spans="1:6" x14ac:dyDescent="0.2">
      <c r="A39" s="45">
        <f t="shared" si="2"/>
        <v>25</v>
      </c>
      <c r="B39" s="6" t="s">
        <v>35</v>
      </c>
      <c r="C39" s="16" t="s">
        <v>30</v>
      </c>
      <c r="D39" s="13" t="s">
        <v>19</v>
      </c>
      <c r="E39" s="92">
        <v>1</v>
      </c>
      <c r="F39" s="115"/>
    </row>
    <row r="40" spans="1:6" x14ac:dyDescent="0.2">
      <c r="A40" s="45">
        <f t="shared" si="2"/>
        <v>26</v>
      </c>
      <c r="B40" s="6" t="s">
        <v>36</v>
      </c>
      <c r="C40" s="16" t="s">
        <v>6</v>
      </c>
      <c r="D40" s="13" t="s">
        <v>5</v>
      </c>
      <c r="E40" s="92">
        <v>1</v>
      </c>
      <c r="F40" s="115"/>
    </row>
    <row r="41" spans="1:6" x14ac:dyDescent="0.2">
      <c r="A41" s="45">
        <f t="shared" si="2"/>
        <v>27</v>
      </c>
      <c r="B41" s="6" t="s">
        <v>37</v>
      </c>
      <c r="C41" s="16" t="s">
        <v>1</v>
      </c>
      <c r="D41" s="13" t="s">
        <v>5</v>
      </c>
      <c r="E41" s="92">
        <v>1</v>
      </c>
      <c r="F41" s="115"/>
    </row>
    <row r="42" spans="1:6" x14ac:dyDescent="0.2">
      <c r="A42" s="45">
        <f t="shared" si="2"/>
        <v>28</v>
      </c>
      <c r="B42" s="130" t="s">
        <v>165</v>
      </c>
      <c r="C42" s="16"/>
      <c r="D42" s="13"/>
      <c r="E42" s="92">
        <v>1</v>
      </c>
      <c r="F42" s="115"/>
    </row>
    <row r="43" spans="1:6" x14ac:dyDescent="0.2">
      <c r="A43" s="45">
        <f t="shared" si="2"/>
        <v>29</v>
      </c>
      <c r="B43" s="130" t="s">
        <v>166</v>
      </c>
      <c r="C43" s="16"/>
      <c r="D43" s="13"/>
      <c r="E43" s="92">
        <v>1</v>
      </c>
      <c r="F43" s="115"/>
    </row>
    <row r="44" spans="1:6" x14ac:dyDescent="0.2">
      <c r="A44" s="44">
        <f t="shared" si="2"/>
        <v>30</v>
      </c>
      <c r="B44" s="130" t="s">
        <v>163</v>
      </c>
      <c r="C44" s="16"/>
      <c r="D44" s="13"/>
      <c r="E44" s="92">
        <v>1</v>
      </c>
      <c r="F44" s="115"/>
    </row>
    <row r="45" spans="1:6" x14ac:dyDescent="0.2">
      <c r="A45" s="157" t="s">
        <v>89</v>
      </c>
      <c r="B45" s="157"/>
      <c r="C45" s="157"/>
      <c r="D45" s="157"/>
      <c r="E45" s="49">
        <f>SUM(E35:E44)</f>
        <v>10</v>
      </c>
      <c r="F45" s="118">
        <f>SUM(F35:F44)</f>
        <v>0</v>
      </c>
    </row>
    <row r="46" spans="1:6" ht="12.6" customHeight="1" x14ac:dyDescent="0.2">
      <c r="A46" s="48"/>
      <c r="B46" s="48"/>
      <c r="C46" s="48"/>
      <c r="D46" s="48"/>
      <c r="E46" s="53"/>
      <c r="F46" s="110"/>
    </row>
    <row r="47" spans="1:6" x14ac:dyDescent="0.2">
      <c r="A47" s="172" t="s">
        <v>90</v>
      </c>
      <c r="B47" s="172"/>
      <c r="C47" s="172"/>
      <c r="D47" s="172"/>
      <c r="E47" s="13" t="s">
        <v>68</v>
      </c>
      <c r="F47" s="78" t="s">
        <v>69</v>
      </c>
    </row>
    <row r="48" spans="1:6" x14ac:dyDescent="0.2">
      <c r="A48" s="44">
        <f>A44+1</f>
        <v>31</v>
      </c>
      <c r="B48" s="6" t="s">
        <v>114</v>
      </c>
      <c r="C48" s="16" t="s">
        <v>4</v>
      </c>
      <c r="D48" s="13" t="s">
        <v>5</v>
      </c>
      <c r="E48" s="92">
        <v>1</v>
      </c>
      <c r="F48" s="115"/>
    </row>
    <row r="49" spans="1:6" x14ac:dyDescent="0.2">
      <c r="A49" s="104">
        <f>A48+1</f>
        <v>32</v>
      </c>
      <c r="B49" s="6" t="s">
        <v>113</v>
      </c>
      <c r="C49" s="16" t="s">
        <v>1</v>
      </c>
      <c r="D49" s="13" t="s">
        <v>5</v>
      </c>
      <c r="E49" s="92">
        <v>1</v>
      </c>
      <c r="F49" s="115"/>
    </row>
    <row r="50" spans="1:6" x14ac:dyDescent="0.2">
      <c r="A50" s="104">
        <f>A49+1</f>
        <v>33</v>
      </c>
      <c r="B50" s="130" t="s">
        <v>165</v>
      </c>
      <c r="C50" s="16"/>
      <c r="D50" s="13"/>
      <c r="E50" s="92">
        <v>1</v>
      </c>
      <c r="F50" s="115"/>
    </row>
    <row r="51" spans="1:6" x14ac:dyDescent="0.2">
      <c r="A51" s="44">
        <f>A50+1</f>
        <v>34</v>
      </c>
      <c r="B51" s="130" t="s">
        <v>164</v>
      </c>
      <c r="C51" s="16"/>
      <c r="D51" s="13"/>
      <c r="E51" s="92">
        <v>1</v>
      </c>
      <c r="F51" s="115"/>
    </row>
    <row r="52" spans="1:6" x14ac:dyDescent="0.2">
      <c r="A52" s="157" t="s">
        <v>89</v>
      </c>
      <c r="B52" s="157"/>
      <c r="C52" s="157"/>
      <c r="D52" s="157"/>
      <c r="E52" s="49">
        <f>SUM(E48:E51)</f>
        <v>4</v>
      </c>
      <c r="F52" s="118">
        <f>SUM(F48:F51)</f>
        <v>0</v>
      </c>
    </row>
    <row r="53" spans="1:6" x14ac:dyDescent="0.2">
      <c r="A53" s="40"/>
      <c r="B53" s="40"/>
      <c r="C53" s="46"/>
      <c r="D53" s="40"/>
      <c r="E53" s="50"/>
      <c r="F53" s="110"/>
    </row>
    <row r="54" spans="1:6" ht="13.5" thickBot="1" x14ac:dyDescent="0.25">
      <c r="A54" s="161" t="s">
        <v>91</v>
      </c>
      <c r="B54" s="161"/>
      <c r="C54" s="161"/>
      <c r="D54" s="161"/>
      <c r="E54" s="13" t="s">
        <v>68</v>
      </c>
      <c r="F54" s="78" t="s">
        <v>69</v>
      </c>
    </row>
    <row r="55" spans="1:6" x14ac:dyDescent="0.2">
      <c r="A55" s="44">
        <f>A51+1</f>
        <v>35</v>
      </c>
      <c r="B55" s="168" t="s">
        <v>93</v>
      </c>
      <c r="C55" s="169"/>
      <c r="D55" s="170"/>
      <c r="E55" s="94">
        <v>2</v>
      </c>
      <c r="F55" s="115"/>
    </row>
    <row r="56" spans="1:6" x14ac:dyDescent="0.2">
      <c r="A56" s="104">
        <f>A55+1</f>
        <v>36</v>
      </c>
      <c r="B56" s="165" t="s">
        <v>94</v>
      </c>
      <c r="C56" s="166"/>
      <c r="D56" s="167"/>
      <c r="E56" s="94">
        <v>2</v>
      </c>
      <c r="F56" s="115"/>
    </row>
    <row r="57" spans="1:6" x14ac:dyDescent="0.2">
      <c r="A57" s="104">
        <f>A56+1</f>
        <v>37</v>
      </c>
      <c r="B57" s="165" t="s">
        <v>95</v>
      </c>
      <c r="C57" s="166"/>
      <c r="D57" s="167"/>
      <c r="E57" s="92">
        <v>2</v>
      </c>
      <c r="F57" s="115"/>
    </row>
    <row r="58" spans="1:6" x14ac:dyDescent="0.2">
      <c r="A58" s="44">
        <f>A57+1</f>
        <v>38</v>
      </c>
      <c r="B58" s="162" t="s">
        <v>96</v>
      </c>
      <c r="C58" s="163"/>
      <c r="D58" s="164"/>
      <c r="E58" s="92">
        <v>1</v>
      </c>
      <c r="F58" s="115"/>
    </row>
    <row r="59" spans="1:6" x14ac:dyDescent="0.2">
      <c r="A59" s="157" t="s">
        <v>92</v>
      </c>
      <c r="B59" s="157"/>
      <c r="C59" s="157"/>
      <c r="D59" s="157"/>
      <c r="E59" s="49">
        <f>SUM(E55:E58)</f>
        <v>7</v>
      </c>
      <c r="F59" s="118">
        <f>SUM(F55:F58)</f>
        <v>0</v>
      </c>
    </row>
    <row r="60" spans="1:6" ht="17.45" customHeight="1" x14ac:dyDescent="0.4">
      <c r="A60" s="171"/>
      <c r="B60" s="171"/>
      <c r="C60" s="171"/>
      <c r="D60" s="171"/>
      <c r="E60" s="2"/>
      <c r="F60" s="110"/>
    </row>
    <row r="61" spans="1:6" x14ac:dyDescent="0.2">
      <c r="A61" s="58" t="s">
        <v>97</v>
      </c>
      <c r="B61" s="58"/>
      <c r="C61" s="58"/>
      <c r="D61" s="58"/>
      <c r="E61" s="13" t="s">
        <v>68</v>
      </c>
      <c r="F61" s="78" t="s">
        <v>69</v>
      </c>
    </row>
    <row r="62" spans="1:6" x14ac:dyDescent="0.2">
      <c r="A62" s="44">
        <f>A58+1</f>
        <v>39</v>
      </c>
      <c r="B62" s="31" t="s">
        <v>115</v>
      </c>
      <c r="C62" s="32" t="s">
        <v>7</v>
      </c>
      <c r="D62" s="33" t="s">
        <v>0</v>
      </c>
      <c r="E62" s="92">
        <v>1</v>
      </c>
      <c r="F62" s="115"/>
    </row>
    <row r="63" spans="1:6" x14ac:dyDescent="0.2">
      <c r="A63" s="104">
        <f>A62+1</f>
        <v>40</v>
      </c>
      <c r="B63" s="31" t="s">
        <v>116</v>
      </c>
      <c r="C63" s="32" t="s">
        <v>7</v>
      </c>
      <c r="D63" s="33" t="s">
        <v>0</v>
      </c>
      <c r="E63" s="92">
        <v>1</v>
      </c>
      <c r="F63" s="115"/>
    </row>
    <row r="64" spans="1:6" x14ac:dyDescent="0.2">
      <c r="A64" s="104">
        <f>A63+1</f>
        <v>41</v>
      </c>
      <c r="B64" s="130" t="s">
        <v>165</v>
      </c>
      <c r="C64" s="32"/>
      <c r="D64" s="33"/>
      <c r="E64" s="92">
        <v>1</v>
      </c>
      <c r="F64" s="115"/>
    </row>
    <row r="65" spans="1:6" x14ac:dyDescent="0.2">
      <c r="A65" s="104">
        <f>A64+1</f>
        <v>42</v>
      </c>
      <c r="B65" s="130" t="s">
        <v>164</v>
      </c>
      <c r="C65" s="32"/>
      <c r="D65" s="33"/>
      <c r="E65" s="92">
        <v>1</v>
      </c>
      <c r="F65" s="115"/>
    </row>
    <row r="66" spans="1:6" x14ac:dyDescent="0.2">
      <c r="A66" s="44">
        <f>A65+1</f>
        <v>43</v>
      </c>
      <c r="B66" s="130" t="s">
        <v>163</v>
      </c>
      <c r="C66" s="32"/>
      <c r="D66" s="33"/>
      <c r="E66" s="92">
        <v>1</v>
      </c>
      <c r="F66" s="115"/>
    </row>
    <row r="67" spans="1:6" x14ac:dyDescent="0.2">
      <c r="A67" s="157" t="s">
        <v>98</v>
      </c>
      <c r="B67" s="157"/>
      <c r="C67" s="157"/>
      <c r="D67" s="157"/>
      <c r="E67" s="49">
        <f>SUM(E62:E66)</f>
        <v>5</v>
      </c>
      <c r="F67" s="118">
        <f>SUM(F62:F66)</f>
        <v>0</v>
      </c>
    </row>
    <row r="68" spans="1:6" x14ac:dyDescent="0.2">
      <c r="A68" s="160"/>
      <c r="B68" s="160"/>
      <c r="C68" s="160"/>
      <c r="D68" s="160"/>
      <c r="E68" s="50"/>
      <c r="F68" s="110"/>
    </row>
    <row r="69" spans="1:6" x14ac:dyDescent="0.2">
      <c r="A69" s="161" t="s">
        <v>99</v>
      </c>
      <c r="B69" s="161"/>
      <c r="C69" s="161"/>
      <c r="D69" s="161"/>
      <c r="E69" s="13" t="s">
        <v>68</v>
      </c>
      <c r="F69" s="78" t="s">
        <v>69</v>
      </c>
    </row>
    <row r="70" spans="1:6" x14ac:dyDescent="0.2">
      <c r="A70" s="44">
        <f>A66+1</f>
        <v>44</v>
      </c>
      <c r="B70" s="31" t="s">
        <v>101</v>
      </c>
      <c r="C70" s="32" t="s">
        <v>22</v>
      </c>
      <c r="D70" s="33" t="s">
        <v>0</v>
      </c>
      <c r="E70" s="92">
        <v>1</v>
      </c>
      <c r="F70" s="115"/>
    </row>
    <row r="71" spans="1:6" x14ac:dyDescent="0.2">
      <c r="A71" s="104">
        <f>A70+1</f>
        <v>45</v>
      </c>
      <c r="B71" s="31" t="s">
        <v>102</v>
      </c>
      <c r="C71" s="32" t="s">
        <v>22</v>
      </c>
      <c r="D71" s="33" t="s">
        <v>0</v>
      </c>
      <c r="E71" s="92">
        <v>1</v>
      </c>
      <c r="F71" s="115"/>
    </row>
    <row r="72" spans="1:6" x14ac:dyDescent="0.2">
      <c r="A72" s="104">
        <f>A71+1</f>
        <v>46</v>
      </c>
      <c r="B72" s="31" t="s">
        <v>103</v>
      </c>
      <c r="C72" s="32" t="s">
        <v>38</v>
      </c>
      <c r="D72" s="33" t="s">
        <v>0</v>
      </c>
      <c r="E72" s="92">
        <v>1</v>
      </c>
      <c r="F72" s="115"/>
    </row>
    <row r="73" spans="1:6" x14ac:dyDescent="0.2">
      <c r="A73" s="44">
        <f>A72+1</f>
        <v>47</v>
      </c>
      <c r="B73" s="130" t="s">
        <v>165</v>
      </c>
      <c r="C73" s="32" t="s">
        <v>38</v>
      </c>
      <c r="D73" s="33" t="s">
        <v>0</v>
      </c>
      <c r="E73" s="92">
        <v>1</v>
      </c>
      <c r="F73" s="115"/>
    </row>
    <row r="74" spans="1:6" x14ac:dyDescent="0.2">
      <c r="A74" s="157" t="s">
        <v>100</v>
      </c>
      <c r="B74" s="157"/>
      <c r="C74" s="157"/>
      <c r="D74" s="157"/>
      <c r="E74" s="54">
        <f>SUM(E70:E73)</f>
        <v>4</v>
      </c>
      <c r="F74" s="125">
        <f>SUM(F70:F73)</f>
        <v>0</v>
      </c>
    </row>
    <row r="75" spans="1:6" x14ac:dyDescent="0.2">
      <c r="A75" s="40"/>
      <c r="B75" s="40"/>
      <c r="C75" s="46"/>
      <c r="D75" s="40"/>
      <c r="E75" s="50"/>
      <c r="F75" s="110"/>
    </row>
    <row r="76" spans="1:6" ht="13.5" thickBot="1" x14ac:dyDescent="0.25">
      <c r="A76" s="158" t="s">
        <v>87</v>
      </c>
      <c r="B76" s="159"/>
      <c r="C76" s="159"/>
      <c r="D76" s="159"/>
      <c r="E76" s="55"/>
      <c r="F76" s="126">
        <f>F19+F32+F45+F52+F59+F67+F74</f>
        <v>0</v>
      </c>
    </row>
    <row r="77" spans="1:6" ht="13.5" thickTop="1" x14ac:dyDescent="0.2">
      <c r="A77" s="158" t="s">
        <v>84</v>
      </c>
      <c r="B77" s="159"/>
      <c r="C77" s="159"/>
      <c r="D77" s="159"/>
      <c r="E77" s="56">
        <f>E19+E32+E45+E52+E59+E67+E74</f>
        <v>50</v>
      </c>
      <c r="F77" s="127"/>
    </row>
    <row r="78" spans="1:6" ht="13.5" thickBot="1" x14ac:dyDescent="0.25">
      <c r="A78" s="158" t="s">
        <v>85</v>
      </c>
      <c r="B78" s="158"/>
      <c r="C78" s="158"/>
      <c r="D78" s="158"/>
      <c r="E78" s="85">
        <f>F76/E77*E79</f>
        <v>0</v>
      </c>
      <c r="F78" s="110"/>
    </row>
    <row r="79" spans="1:6" ht="13.5" thickTop="1" x14ac:dyDescent="0.2">
      <c r="A79" s="72" t="s">
        <v>86</v>
      </c>
      <c r="B79" s="72"/>
      <c r="C79" s="72"/>
      <c r="D79" s="72"/>
      <c r="E79" s="84">
        <f>Récapitulatif!D5</f>
        <v>15</v>
      </c>
      <c r="F79" s="110"/>
    </row>
  </sheetData>
  <mergeCells count="27">
    <mergeCell ref="A47:D47"/>
    <mergeCell ref="A5:F5"/>
    <mergeCell ref="A1:D1"/>
    <mergeCell ref="A2:D2"/>
    <mergeCell ref="A8:D8"/>
    <mergeCell ref="A3:F3"/>
    <mergeCell ref="A4:F4"/>
    <mergeCell ref="A19:D19"/>
    <mergeCell ref="A21:D21"/>
    <mergeCell ref="A32:D32"/>
    <mergeCell ref="A34:D34"/>
    <mergeCell ref="A45:D45"/>
    <mergeCell ref="A78:D78"/>
    <mergeCell ref="A60:D60"/>
    <mergeCell ref="A69:D69"/>
    <mergeCell ref="A67:D67"/>
    <mergeCell ref="A74:D74"/>
    <mergeCell ref="A52:D52"/>
    <mergeCell ref="A76:D76"/>
    <mergeCell ref="A77:D77"/>
    <mergeCell ref="A68:D68"/>
    <mergeCell ref="A59:D59"/>
    <mergeCell ref="A54:D54"/>
    <mergeCell ref="B58:D58"/>
    <mergeCell ref="B57:D57"/>
    <mergeCell ref="B56:D56"/>
    <mergeCell ref="B55:D55"/>
  </mergeCells>
  <phoneticPr fontId="0" type="noConversion"/>
  <pageMargins left="0.70866141732283472" right="0.23622047244094491" top="0" bottom="0.35433070866141736" header="0.31496062992125984" footer="0"/>
  <pageSetup paperSize="9" orientation="portrait" r:id="rId1"/>
  <headerFooter alignWithMargins="0">
    <oddFooter>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5"/>
  <sheetViews>
    <sheetView topLeftCell="A37" zoomScale="230" zoomScaleNormal="230" workbookViewId="0">
      <selection activeCell="A6" sqref="A6:D6"/>
    </sheetView>
  </sheetViews>
  <sheetFormatPr baseColWidth="10" defaultColWidth="11.5703125" defaultRowHeight="12.75" x14ac:dyDescent="0.2"/>
  <cols>
    <col min="1" max="1" width="9.85546875" style="59" customWidth="1"/>
    <col min="2" max="2" width="54.7109375" style="4" customWidth="1"/>
    <col min="3" max="3" width="8.5703125" style="59" bestFit="1" customWidth="1"/>
    <col min="4" max="4" width="8.5703125" style="114" customWidth="1"/>
    <col min="5" max="16384" width="11.5703125" style="4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</row>
    <row r="3" spans="1:6" ht="25.5" customHeight="1" x14ac:dyDescent="0.4">
      <c r="A3" s="175" t="s">
        <v>76</v>
      </c>
      <c r="B3" s="175"/>
      <c r="C3" s="175"/>
      <c r="D3" s="175"/>
      <c r="E3" s="62"/>
      <c r="F3" s="62"/>
    </row>
    <row r="4" spans="1:6" ht="21" customHeight="1" x14ac:dyDescent="0.2">
      <c r="A4" s="182" t="s">
        <v>66</v>
      </c>
      <c r="B4" s="183"/>
      <c r="C4" s="183"/>
      <c r="D4" s="184"/>
      <c r="E4" s="89"/>
      <c r="F4" s="89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ht="46.9" customHeight="1" x14ac:dyDescent="0.2">
      <c r="A6" s="181" t="s">
        <v>118</v>
      </c>
      <c r="B6" s="181"/>
      <c r="C6" s="181"/>
      <c r="D6" s="181"/>
    </row>
    <row r="7" spans="1:6" x14ac:dyDescent="0.2">
      <c r="A7" s="172" t="s">
        <v>99</v>
      </c>
      <c r="B7" s="172"/>
      <c r="C7" s="13" t="s">
        <v>68</v>
      </c>
      <c r="D7" s="78" t="s">
        <v>69</v>
      </c>
    </row>
    <row r="8" spans="1:6" x14ac:dyDescent="0.2">
      <c r="A8" s="44">
        <v>1</v>
      </c>
      <c r="B8" s="31" t="s">
        <v>39</v>
      </c>
      <c r="C8" s="95">
        <v>1</v>
      </c>
      <c r="D8" s="115"/>
    </row>
    <row r="9" spans="1:6" x14ac:dyDescent="0.2">
      <c r="A9" s="45">
        <f>A8+1</f>
        <v>2</v>
      </c>
      <c r="B9" s="31" t="s">
        <v>23</v>
      </c>
      <c r="C9" s="95">
        <v>1</v>
      </c>
      <c r="D9" s="115"/>
    </row>
    <row r="10" spans="1:6" x14ac:dyDescent="0.2">
      <c r="A10" s="45">
        <f>A9+1</f>
        <v>3</v>
      </c>
      <c r="B10" s="31" t="s">
        <v>40</v>
      </c>
      <c r="C10" s="95">
        <v>1</v>
      </c>
      <c r="D10" s="115"/>
    </row>
    <row r="11" spans="1:6" x14ac:dyDescent="0.2">
      <c r="A11" s="45">
        <f t="shared" ref="A11:A26" si="0">A10+1</f>
        <v>4</v>
      </c>
      <c r="B11" s="34" t="s">
        <v>41</v>
      </c>
      <c r="C11" s="95">
        <v>1</v>
      </c>
      <c r="D11" s="115"/>
    </row>
    <row r="12" spans="1:6" x14ac:dyDescent="0.2">
      <c r="A12" s="45">
        <f t="shared" si="0"/>
        <v>5</v>
      </c>
      <c r="B12" s="31" t="s">
        <v>168</v>
      </c>
      <c r="C12" s="95">
        <v>1</v>
      </c>
      <c r="D12" s="115"/>
    </row>
    <row r="13" spans="1:6" x14ac:dyDescent="0.2">
      <c r="A13" s="45">
        <f t="shared" si="0"/>
        <v>6</v>
      </c>
      <c r="B13" s="31" t="s">
        <v>51</v>
      </c>
      <c r="C13" s="95">
        <v>1</v>
      </c>
      <c r="D13" s="115"/>
    </row>
    <row r="14" spans="1:6" x14ac:dyDescent="0.2">
      <c r="A14" s="45">
        <f t="shared" si="0"/>
        <v>7</v>
      </c>
      <c r="B14" s="31" t="s">
        <v>42</v>
      </c>
      <c r="C14" s="95">
        <v>2</v>
      </c>
      <c r="D14" s="115"/>
    </row>
    <row r="15" spans="1:6" ht="25.5" x14ac:dyDescent="0.2">
      <c r="A15" s="45">
        <f t="shared" si="0"/>
        <v>8</v>
      </c>
      <c r="B15" s="37" t="s">
        <v>119</v>
      </c>
      <c r="C15" s="95">
        <v>2</v>
      </c>
      <c r="D15" s="115"/>
    </row>
    <row r="16" spans="1:6" x14ac:dyDescent="0.2">
      <c r="A16" s="45">
        <f t="shared" si="0"/>
        <v>9</v>
      </c>
      <c r="B16" s="31" t="s">
        <v>43</v>
      </c>
      <c r="C16" s="95">
        <v>1</v>
      </c>
      <c r="D16" s="115"/>
    </row>
    <row r="17" spans="1:5" x14ac:dyDescent="0.2">
      <c r="A17" s="45">
        <f t="shared" si="0"/>
        <v>10</v>
      </c>
      <c r="B17" s="31" t="s">
        <v>44</v>
      </c>
      <c r="C17" s="95">
        <v>1</v>
      </c>
      <c r="D17" s="115"/>
    </row>
    <row r="18" spans="1:5" x14ac:dyDescent="0.2">
      <c r="A18" s="45">
        <f t="shared" si="0"/>
        <v>11</v>
      </c>
      <c r="B18" s="31" t="s">
        <v>24</v>
      </c>
      <c r="C18" s="95">
        <v>1</v>
      </c>
      <c r="D18" s="115"/>
    </row>
    <row r="19" spans="1:5" x14ac:dyDescent="0.2">
      <c r="A19" s="45">
        <f t="shared" si="0"/>
        <v>12</v>
      </c>
      <c r="B19" s="31" t="s">
        <v>45</v>
      </c>
      <c r="C19" s="95">
        <v>1</v>
      </c>
      <c r="D19" s="115"/>
    </row>
    <row r="20" spans="1:5" x14ac:dyDescent="0.2">
      <c r="A20" s="45">
        <f t="shared" si="0"/>
        <v>13</v>
      </c>
      <c r="B20" s="31" t="s">
        <v>46</v>
      </c>
      <c r="C20" s="95">
        <v>1</v>
      </c>
      <c r="D20" s="115"/>
    </row>
    <row r="21" spans="1:5" x14ac:dyDescent="0.2">
      <c r="A21" s="45">
        <f t="shared" si="0"/>
        <v>14</v>
      </c>
      <c r="B21" s="31" t="s">
        <v>47</v>
      </c>
      <c r="C21" s="95">
        <v>1</v>
      </c>
      <c r="D21" s="115"/>
    </row>
    <row r="22" spans="1:5" x14ac:dyDescent="0.2">
      <c r="A22" s="45">
        <f t="shared" si="0"/>
        <v>15</v>
      </c>
      <c r="B22" s="31" t="s">
        <v>48</v>
      </c>
      <c r="C22" s="95">
        <v>1</v>
      </c>
      <c r="D22" s="115"/>
      <c r="E22" s="3"/>
    </row>
    <row r="23" spans="1:5" x14ac:dyDescent="0.2">
      <c r="A23" s="45">
        <f t="shared" si="0"/>
        <v>16</v>
      </c>
      <c r="B23" s="31" t="s">
        <v>120</v>
      </c>
      <c r="C23" s="95">
        <v>1</v>
      </c>
      <c r="D23" s="115"/>
    </row>
    <row r="24" spans="1:5" x14ac:dyDescent="0.2">
      <c r="A24" s="45">
        <f t="shared" si="0"/>
        <v>17</v>
      </c>
      <c r="B24" s="31" t="s">
        <v>121</v>
      </c>
      <c r="C24" s="95">
        <v>1</v>
      </c>
      <c r="D24" s="115"/>
    </row>
    <row r="25" spans="1:5" x14ac:dyDescent="0.2">
      <c r="A25" s="45">
        <f t="shared" si="0"/>
        <v>18</v>
      </c>
      <c r="B25" s="31" t="s">
        <v>49</v>
      </c>
      <c r="C25" s="95">
        <v>1</v>
      </c>
      <c r="D25" s="115"/>
    </row>
    <row r="26" spans="1:5" x14ac:dyDescent="0.2">
      <c r="A26" s="44">
        <f t="shared" si="0"/>
        <v>19</v>
      </c>
      <c r="B26" s="31" t="s">
        <v>50</v>
      </c>
      <c r="C26" s="95">
        <v>1</v>
      </c>
      <c r="D26" s="115"/>
    </row>
    <row r="27" spans="1:5" x14ac:dyDescent="0.2">
      <c r="A27" s="180" t="s">
        <v>100</v>
      </c>
      <c r="B27" s="180"/>
      <c r="C27" s="73">
        <f>SUM(C8:C26)</f>
        <v>21</v>
      </c>
      <c r="D27" s="110">
        <f>D8+D9+D10+D11+D12+D13+D14+D15+D16+D17+D18+D19+D20+D21+D22+D23+D24+D25+D26</f>
        <v>0</v>
      </c>
    </row>
    <row r="28" spans="1:5" x14ac:dyDescent="0.2">
      <c r="A28" s="101"/>
      <c r="B28" s="101"/>
      <c r="C28" s="102"/>
      <c r="D28" s="110"/>
    </row>
    <row r="29" spans="1:5" x14ac:dyDescent="0.2">
      <c r="A29" s="47" t="s">
        <v>122</v>
      </c>
      <c r="B29" s="47"/>
      <c r="C29" s="13" t="s">
        <v>68</v>
      </c>
      <c r="D29" s="78" t="s">
        <v>69</v>
      </c>
    </row>
    <row r="30" spans="1:5" x14ac:dyDescent="0.2">
      <c r="A30" s="44">
        <f>A26+1</f>
        <v>20</v>
      </c>
      <c r="B30" s="31" t="s">
        <v>123</v>
      </c>
      <c r="C30" s="92">
        <v>1</v>
      </c>
      <c r="D30" s="115"/>
    </row>
    <row r="31" spans="1:5" x14ac:dyDescent="0.2">
      <c r="A31" s="64">
        <f>A30+1</f>
        <v>21</v>
      </c>
      <c r="B31" s="31" t="s">
        <v>169</v>
      </c>
      <c r="C31" s="92">
        <v>1</v>
      </c>
      <c r="D31" s="115"/>
    </row>
    <row r="32" spans="1:5" x14ac:dyDescent="0.2">
      <c r="A32" s="180" t="s">
        <v>171</v>
      </c>
      <c r="B32" s="180"/>
      <c r="C32" s="73">
        <f>SUM(C30:C31)</f>
        <v>2</v>
      </c>
      <c r="D32" s="110">
        <f>D30+D31</f>
        <v>0</v>
      </c>
    </row>
    <row r="33" spans="1:4" x14ac:dyDescent="0.2">
      <c r="A33" s="101"/>
      <c r="B33" s="101"/>
      <c r="C33" s="102"/>
      <c r="D33" s="110"/>
    </row>
    <row r="34" spans="1:4" x14ac:dyDescent="0.2">
      <c r="A34" s="47" t="s">
        <v>172</v>
      </c>
      <c r="B34" s="47"/>
      <c r="C34" s="13" t="s">
        <v>68</v>
      </c>
      <c r="D34" s="78" t="s">
        <v>69</v>
      </c>
    </row>
    <row r="35" spans="1:4" x14ac:dyDescent="0.2">
      <c r="A35" s="44">
        <f>A31+1</f>
        <v>22</v>
      </c>
      <c r="B35" s="31" t="s">
        <v>124</v>
      </c>
      <c r="C35" s="92">
        <v>1</v>
      </c>
      <c r="D35" s="115"/>
    </row>
    <row r="36" spans="1:4" x14ac:dyDescent="0.2">
      <c r="A36" s="45">
        <f>A35+1</f>
        <v>23</v>
      </c>
      <c r="B36" s="31" t="s">
        <v>125</v>
      </c>
      <c r="C36" s="92">
        <v>1</v>
      </c>
      <c r="D36" s="115"/>
    </row>
    <row r="37" spans="1:4" x14ac:dyDescent="0.2">
      <c r="A37" s="45">
        <f>A36+1</f>
        <v>24</v>
      </c>
      <c r="B37" s="131" t="s">
        <v>127</v>
      </c>
      <c r="C37" s="92">
        <v>1</v>
      </c>
      <c r="D37" s="115"/>
    </row>
    <row r="38" spans="1:4" x14ac:dyDescent="0.2">
      <c r="A38" s="45">
        <f>A37+1</f>
        <v>25</v>
      </c>
      <c r="B38" s="131" t="s">
        <v>128</v>
      </c>
      <c r="C38" s="92">
        <v>1</v>
      </c>
      <c r="D38" s="115"/>
    </row>
    <row r="39" spans="1:4" x14ac:dyDescent="0.2">
      <c r="A39" s="44">
        <f>A38+1</f>
        <v>26</v>
      </c>
      <c r="B39" s="31" t="s">
        <v>170</v>
      </c>
      <c r="C39" s="92">
        <v>2</v>
      </c>
      <c r="D39" s="115"/>
    </row>
    <row r="40" spans="1:4" x14ac:dyDescent="0.2">
      <c r="A40" s="180" t="s">
        <v>173</v>
      </c>
      <c r="B40" s="180"/>
      <c r="C40" s="73">
        <f>SUM(C35:C39)</f>
        <v>6</v>
      </c>
      <c r="D40" s="110">
        <f>D35+D36+D37+D38+D39</f>
        <v>0</v>
      </c>
    </row>
    <row r="41" spans="1:4" x14ac:dyDescent="0.2">
      <c r="A41" s="40"/>
      <c r="B41" s="7"/>
      <c r="C41" s="57"/>
      <c r="D41" s="110"/>
    </row>
    <row r="42" spans="1:4" x14ac:dyDescent="0.2">
      <c r="A42" s="158" t="s">
        <v>87</v>
      </c>
      <c r="B42" s="159"/>
      <c r="C42" s="55"/>
      <c r="D42" s="110">
        <f>D27+D32+D40</f>
        <v>0</v>
      </c>
    </row>
    <row r="43" spans="1:4" x14ac:dyDescent="0.2">
      <c r="A43" s="158" t="s">
        <v>84</v>
      </c>
      <c r="B43" s="159"/>
      <c r="C43" s="56">
        <f>C27+C32+C40</f>
        <v>29</v>
      </c>
      <c r="D43" s="110"/>
    </row>
    <row r="44" spans="1:4" x14ac:dyDescent="0.2">
      <c r="A44" s="158" t="s">
        <v>85</v>
      </c>
      <c r="B44" s="158"/>
      <c r="C44" s="56">
        <f>D42/C43*C45</f>
        <v>0</v>
      </c>
      <c r="D44" s="110"/>
    </row>
    <row r="45" spans="1:4" x14ac:dyDescent="0.2">
      <c r="A45" s="177" t="s">
        <v>86</v>
      </c>
      <c r="B45" s="178"/>
      <c r="C45" s="81">
        <f>Récapitulatif!D6</f>
        <v>25</v>
      </c>
    </row>
  </sheetData>
  <mergeCells count="14">
    <mergeCell ref="A45:B45"/>
    <mergeCell ref="A1:D1"/>
    <mergeCell ref="A2:D2"/>
    <mergeCell ref="A3:D3"/>
    <mergeCell ref="A5:D5"/>
    <mergeCell ref="A42:B42"/>
    <mergeCell ref="A43:B43"/>
    <mergeCell ref="A44:B44"/>
    <mergeCell ref="A7:B7"/>
    <mergeCell ref="A27:B27"/>
    <mergeCell ref="A6:D6"/>
    <mergeCell ref="A32:B32"/>
    <mergeCell ref="A40:B40"/>
    <mergeCell ref="A4:D4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1"/>
  <sheetViews>
    <sheetView zoomScale="230" zoomScaleNormal="230" workbookViewId="0">
      <selection activeCell="A6" sqref="A6"/>
    </sheetView>
  </sheetViews>
  <sheetFormatPr baseColWidth="10" defaultRowHeight="12.75" x14ac:dyDescent="0.2"/>
  <cols>
    <col min="1" max="1" width="11.42578125" style="77" customWidth="1"/>
    <col min="2" max="2" width="49.42578125" bestFit="1" customWidth="1"/>
    <col min="3" max="3" width="10.5703125" style="5" customWidth="1"/>
    <col min="4" max="4" width="11.42578125" style="5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75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ht="15.6" customHeight="1" x14ac:dyDescent="0.2">
      <c r="A6" s="139"/>
      <c r="B6" s="7"/>
      <c r="C6" s="113" t="s">
        <v>68</v>
      </c>
      <c r="D6" s="78" t="s">
        <v>69</v>
      </c>
      <c r="E6" s="4"/>
      <c r="F6" s="4"/>
    </row>
    <row r="7" spans="1:6" ht="38.25" x14ac:dyDescent="0.2">
      <c r="A7" s="132">
        <v>1</v>
      </c>
      <c r="B7" s="65" t="s">
        <v>129</v>
      </c>
      <c r="C7" s="95">
        <v>1</v>
      </c>
      <c r="D7" s="115"/>
      <c r="E7" s="4"/>
      <c r="F7" s="4"/>
    </row>
    <row r="8" spans="1:6" x14ac:dyDescent="0.2">
      <c r="A8" s="110">
        <f>A7+1</f>
        <v>2</v>
      </c>
      <c r="B8" s="86" t="s">
        <v>130</v>
      </c>
      <c r="C8" s="95">
        <v>1</v>
      </c>
      <c r="D8" s="115"/>
      <c r="E8" s="4"/>
      <c r="F8" s="4"/>
    </row>
    <row r="9" spans="1:6" x14ac:dyDescent="0.2">
      <c r="A9" s="110">
        <f t="shared" ref="A9:A20" si="0">A8+1</f>
        <v>3</v>
      </c>
      <c r="B9" s="7" t="s">
        <v>131</v>
      </c>
      <c r="C9" s="95">
        <v>1</v>
      </c>
      <c r="D9" s="115"/>
      <c r="E9" s="4"/>
      <c r="F9" s="4"/>
    </row>
    <row r="10" spans="1:6" x14ac:dyDescent="0.2">
      <c r="A10" s="110">
        <f t="shared" si="0"/>
        <v>4</v>
      </c>
      <c r="B10" s="14" t="s">
        <v>132</v>
      </c>
      <c r="C10" s="95">
        <v>1</v>
      </c>
      <c r="D10" s="115"/>
      <c r="E10" s="4"/>
      <c r="F10" s="4"/>
    </row>
    <row r="11" spans="1:6" x14ac:dyDescent="0.2">
      <c r="A11" s="110">
        <f t="shared" si="0"/>
        <v>5</v>
      </c>
      <c r="B11" s="6" t="s">
        <v>133</v>
      </c>
      <c r="C11" s="95">
        <v>1</v>
      </c>
      <c r="D11" s="115"/>
      <c r="E11" s="4"/>
      <c r="F11" s="4"/>
    </row>
    <row r="12" spans="1:6" x14ac:dyDescent="0.2">
      <c r="A12" s="110">
        <f t="shared" si="0"/>
        <v>6</v>
      </c>
      <c r="B12" s="14" t="s">
        <v>134</v>
      </c>
      <c r="C12" s="95">
        <v>1</v>
      </c>
      <c r="D12" s="115"/>
      <c r="E12" s="4"/>
      <c r="F12" s="4"/>
    </row>
    <row r="13" spans="1:6" x14ac:dyDescent="0.2">
      <c r="A13" s="110">
        <f t="shared" si="0"/>
        <v>7</v>
      </c>
      <c r="B13" s="14" t="s">
        <v>135</v>
      </c>
      <c r="C13" s="95">
        <v>1</v>
      </c>
      <c r="D13" s="115"/>
      <c r="E13" s="4"/>
      <c r="F13" s="4"/>
    </row>
    <row r="14" spans="1:6" x14ac:dyDescent="0.2">
      <c r="A14" s="110">
        <f t="shared" si="0"/>
        <v>8</v>
      </c>
      <c r="B14" s="14" t="s">
        <v>136</v>
      </c>
      <c r="C14" s="95">
        <v>1</v>
      </c>
      <c r="D14" s="115"/>
      <c r="E14" s="4"/>
      <c r="F14" s="4"/>
    </row>
    <row r="15" spans="1:6" x14ac:dyDescent="0.2">
      <c r="A15" s="110">
        <f t="shared" si="0"/>
        <v>9</v>
      </c>
      <c r="B15" s="6" t="s">
        <v>137</v>
      </c>
      <c r="C15" s="95">
        <v>1</v>
      </c>
      <c r="D15" s="115"/>
      <c r="E15" s="4"/>
      <c r="F15" s="4"/>
    </row>
    <row r="16" spans="1:6" x14ac:dyDescent="0.2">
      <c r="A16" s="110">
        <f t="shared" si="0"/>
        <v>10</v>
      </c>
      <c r="B16" s="6" t="s">
        <v>138</v>
      </c>
      <c r="C16" s="95">
        <v>1</v>
      </c>
      <c r="D16" s="115"/>
      <c r="E16" s="4"/>
      <c r="F16" s="4"/>
    </row>
    <row r="17" spans="1:6" x14ac:dyDescent="0.2">
      <c r="A17" s="110">
        <f t="shared" si="0"/>
        <v>11</v>
      </c>
      <c r="B17" s="6" t="s">
        <v>139</v>
      </c>
      <c r="C17" s="95">
        <v>1</v>
      </c>
      <c r="D17" s="115"/>
      <c r="E17" s="4"/>
      <c r="F17" s="4"/>
    </row>
    <row r="18" spans="1:6" x14ac:dyDescent="0.2">
      <c r="A18" s="110">
        <f>A17+1</f>
        <v>12</v>
      </c>
      <c r="B18" s="6" t="s">
        <v>140</v>
      </c>
      <c r="C18" s="95">
        <v>1</v>
      </c>
      <c r="D18" s="115"/>
      <c r="E18" s="4"/>
      <c r="F18" s="4"/>
    </row>
    <row r="19" spans="1:6" x14ac:dyDescent="0.2">
      <c r="A19" s="110">
        <f t="shared" si="0"/>
        <v>13</v>
      </c>
      <c r="B19" s="6" t="s">
        <v>141</v>
      </c>
      <c r="C19" s="95">
        <v>1</v>
      </c>
      <c r="D19" s="115"/>
      <c r="E19" s="4"/>
      <c r="F19" s="4"/>
    </row>
    <row r="20" spans="1:6" x14ac:dyDescent="0.2">
      <c r="A20" s="132">
        <f t="shared" si="0"/>
        <v>14</v>
      </c>
      <c r="B20" s="6" t="s">
        <v>142</v>
      </c>
      <c r="C20" s="95">
        <v>1</v>
      </c>
      <c r="D20" s="115"/>
      <c r="E20" s="4"/>
      <c r="F20" s="4"/>
    </row>
    <row r="21" spans="1:6" x14ac:dyDescent="0.2">
      <c r="A21" s="140" t="s">
        <v>83</v>
      </c>
      <c r="B21" s="66"/>
      <c r="C21" s="49">
        <f>SUM(C7:C20)</f>
        <v>14</v>
      </c>
      <c r="D21" s="88">
        <f>D7+D8+D9+D10+D11+D12+D13+D14+D15+D16+D17+D18+D19+D20</f>
        <v>0</v>
      </c>
      <c r="E21" s="4"/>
      <c r="F21" s="4"/>
    </row>
    <row r="22" spans="1:6" x14ac:dyDescent="0.2">
      <c r="A22" s="134"/>
      <c r="B22" s="7"/>
      <c r="C22" s="50"/>
      <c r="D22" s="88"/>
      <c r="E22" s="4"/>
      <c r="F22" s="4"/>
    </row>
    <row r="23" spans="1:6" x14ac:dyDescent="0.2">
      <c r="A23" s="158" t="s">
        <v>87</v>
      </c>
      <c r="B23" s="159"/>
      <c r="C23" s="55"/>
      <c r="D23" s="88">
        <f>D21</f>
        <v>0</v>
      </c>
      <c r="E23" s="4"/>
      <c r="F23" s="4"/>
    </row>
    <row r="24" spans="1:6" x14ac:dyDescent="0.2">
      <c r="A24" s="158" t="s">
        <v>84</v>
      </c>
      <c r="B24" s="159"/>
      <c r="C24" s="56">
        <f>C21</f>
        <v>14</v>
      </c>
      <c r="D24" s="88"/>
      <c r="E24" s="4"/>
      <c r="F24" s="4"/>
    </row>
    <row r="25" spans="1:6" x14ac:dyDescent="0.2">
      <c r="A25" s="158" t="s">
        <v>85</v>
      </c>
      <c r="B25" s="158"/>
      <c r="C25" s="56">
        <f>D23/C24*C26</f>
        <v>0</v>
      </c>
      <c r="D25" s="88"/>
      <c r="E25" s="4"/>
      <c r="F25" s="4"/>
    </row>
    <row r="26" spans="1:6" x14ac:dyDescent="0.2">
      <c r="A26" s="177" t="s">
        <v>86</v>
      </c>
      <c r="B26" s="178"/>
      <c r="C26" s="81">
        <f>Récapitulatif!D7</f>
        <v>6</v>
      </c>
      <c r="D26" s="122"/>
      <c r="E26" s="4"/>
      <c r="F26" s="4"/>
    </row>
    <row r="27" spans="1:6" x14ac:dyDescent="0.2">
      <c r="A27" s="141"/>
      <c r="B27" s="106"/>
      <c r="C27" s="107"/>
      <c r="D27" s="123"/>
      <c r="E27" s="4"/>
      <c r="F27" s="4"/>
    </row>
    <row r="28" spans="1:6" ht="39.75" customHeight="1" x14ac:dyDescent="0.2">
      <c r="A28" s="185" t="s">
        <v>143</v>
      </c>
      <c r="B28" s="186"/>
      <c r="C28" s="186"/>
      <c r="D28" s="187"/>
      <c r="E28" s="4"/>
      <c r="F28" s="4"/>
    </row>
    <row r="29" spans="1:6" ht="42" customHeight="1" x14ac:dyDescent="0.2">
      <c r="A29" s="185" t="s">
        <v>144</v>
      </c>
      <c r="B29" s="186"/>
      <c r="C29" s="186"/>
      <c r="D29" s="187"/>
      <c r="E29" s="4"/>
      <c r="F29" s="4"/>
    </row>
    <row r="30" spans="1:6" x14ac:dyDescent="0.2">
      <c r="A30" s="135"/>
      <c r="B30" s="4"/>
      <c r="C30" s="61"/>
      <c r="D30" s="59"/>
      <c r="E30" s="4"/>
      <c r="F30" s="4"/>
    </row>
    <row r="31" spans="1:6" x14ac:dyDescent="0.2">
      <c r="A31" s="135"/>
      <c r="B31" s="4"/>
      <c r="C31" s="61"/>
    </row>
  </sheetData>
  <mergeCells count="11">
    <mergeCell ref="A29:D29"/>
    <mergeCell ref="A1:D1"/>
    <mergeCell ref="A2:D2"/>
    <mergeCell ref="A3:D3"/>
    <mergeCell ref="A4:D4"/>
    <mergeCell ref="A5:D5"/>
    <mergeCell ref="A26:B26"/>
    <mergeCell ref="A23:B23"/>
    <mergeCell ref="A24:B24"/>
    <mergeCell ref="A25:B25"/>
    <mergeCell ref="A28:D28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0"/>
  <sheetViews>
    <sheetView topLeftCell="A34" zoomScale="230" zoomScaleNormal="230" workbookViewId="0">
      <selection activeCell="B7" sqref="B7"/>
    </sheetView>
  </sheetViews>
  <sheetFormatPr baseColWidth="10" defaultRowHeight="12.75" x14ac:dyDescent="0.2"/>
  <cols>
    <col min="1" max="1" width="9.5703125" style="77" customWidth="1"/>
    <col min="2" max="2" width="55.28515625" customWidth="1"/>
    <col min="3" max="3" width="9.5703125" style="5" customWidth="1"/>
    <col min="4" max="4" width="8.85546875" style="5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74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x14ac:dyDescent="0.2">
      <c r="A6" s="161" t="s">
        <v>67</v>
      </c>
      <c r="B6" s="161"/>
      <c r="C6" s="13" t="s">
        <v>68</v>
      </c>
      <c r="D6" s="83" t="s">
        <v>69</v>
      </c>
    </row>
    <row r="7" spans="1:6" ht="38.25" x14ac:dyDescent="0.2">
      <c r="A7" s="132">
        <v>1</v>
      </c>
      <c r="B7" s="142" t="s">
        <v>201</v>
      </c>
      <c r="C7" s="99">
        <v>3</v>
      </c>
      <c r="D7" s="121"/>
    </row>
    <row r="8" spans="1:6" ht="38.25" x14ac:dyDescent="0.2">
      <c r="A8" s="110">
        <f>A7+1</f>
        <v>2</v>
      </c>
      <c r="B8" s="142" t="s">
        <v>174</v>
      </c>
      <c r="C8" s="99">
        <v>3</v>
      </c>
      <c r="D8" s="121"/>
    </row>
    <row r="9" spans="1:6" ht="38.25" x14ac:dyDescent="0.2">
      <c r="A9" s="110">
        <f>A8+1</f>
        <v>3</v>
      </c>
      <c r="B9" s="142" t="s">
        <v>180</v>
      </c>
      <c r="C9" s="99">
        <v>3</v>
      </c>
      <c r="D9" s="121"/>
    </row>
    <row r="10" spans="1:6" ht="25.5" x14ac:dyDescent="0.2">
      <c r="A10" s="110">
        <f>A9+1</f>
        <v>4</v>
      </c>
      <c r="B10" s="142" t="s">
        <v>175</v>
      </c>
      <c r="C10" s="100">
        <v>1</v>
      </c>
      <c r="D10" s="93"/>
    </row>
    <row r="11" spans="1:6" ht="25.5" x14ac:dyDescent="0.2">
      <c r="A11" s="132">
        <f>A10+1</f>
        <v>5</v>
      </c>
      <c r="B11" s="142" t="s">
        <v>176</v>
      </c>
      <c r="C11" s="100">
        <v>1</v>
      </c>
      <c r="D11" s="93"/>
    </row>
    <row r="12" spans="1:6" x14ac:dyDescent="0.2">
      <c r="A12" s="180" t="s">
        <v>88</v>
      </c>
      <c r="B12" s="180"/>
      <c r="C12" s="74">
        <f>SUM(C7:C11)</f>
        <v>11</v>
      </c>
      <c r="D12" s="88">
        <f>D7+D8+D9+D10+D11</f>
        <v>0</v>
      </c>
    </row>
    <row r="13" spans="1:6" s="119" customFormat="1" x14ac:dyDescent="0.2">
      <c r="A13" s="133"/>
      <c r="B13" s="101"/>
      <c r="C13" s="120"/>
      <c r="D13" s="104"/>
    </row>
    <row r="14" spans="1:6" x14ac:dyDescent="0.2">
      <c r="A14" s="161" t="s">
        <v>70</v>
      </c>
      <c r="B14" s="161"/>
      <c r="C14" s="13" t="s">
        <v>68</v>
      </c>
      <c r="D14" s="83" t="s">
        <v>69</v>
      </c>
    </row>
    <row r="15" spans="1:6" ht="38.25" x14ac:dyDescent="0.2">
      <c r="A15" s="132">
        <f>A11+1</f>
        <v>6</v>
      </c>
      <c r="B15" s="142" t="s">
        <v>200</v>
      </c>
      <c r="C15" s="99">
        <v>3</v>
      </c>
      <c r="D15" s="121"/>
    </row>
    <row r="16" spans="1:6" ht="38.25" x14ac:dyDescent="0.2">
      <c r="A16" s="110">
        <f>A15+1</f>
        <v>7</v>
      </c>
      <c r="B16" s="142" t="s">
        <v>179</v>
      </c>
      <c r="C16" s="99">
        <v>3</v>
      </c>
      <c r="D16" s="121"/>
    </row>
    <row r="17" spans="1:4" ht="38.25" x14ac:dyDescent="0.2">
      <c r="A17" s="110">
        <f>A16+1</f>
        <v>8</v>
      </c>
      <c r="B17" s="142" t="s">
        <v>178</v>
      </c>
      <c r="C17" s="99">
        <v>3</v>
      </c>
      <c r="D17" s="121"/>
    </row>
    <row r="18" spans="1:4" ht="25.5" x14ac:dyDescent="0.2">
      <c r="A18" s="110">
        <f>A17+1</f>
        <v>9</v>
      </c>
      <c r="B18" s="142" t="s">
        <v>177</v>
      </c>
      <c r="C18" s="95">
        <v>1</v>
      </c>
      <c r="D18" s="93"/>
    </row>
    <row r="19" spans="1:4" ht="25.5" x14ac:dyDescent="0.2">
      <c r="A19" s="110">
        <f>A18+1</f>
        <v>10</v>
      </c>
      <c r="B19" s="142" t="s">
        <v>175</v>
      </c>
      <c r="C19" s="95">
        <v>1</v>
      </c>
      <c r="D19" s="93"/>
    </row>
    <row r="20" spans="1:4" ht="25.5" x14ac:dyDescent="0.2">
      <c r="A20" s="132">
        <f>A19+1</f>
        <v>11</v>
      </c>
      <c r="B20" s="142" t="s">
        <v>176</v>
      </c>
      <c r="C20" s="95">
        <v>1</v>
      </c>
      <c r="D20" s="93"/>
    </row>
    <row r="21" spans="1:4" x14ac:dyDescent="0.2">
      <c r="A21" s="180" t="s">
        <v>117</v>
      </c>
      <c r="B21" s="180"/>
      <c r="C21" s="74">
        <f>SUM(C15:C20)</f>
        <v>12</v>
      </c>
      <c r="D21" s="88">
        <f>D15+D16+D17+D18+D19+D20</f>
        <v>0</v>
      </c>
    </row>
    <row r="22" spans="1:4" s="119" customFormat="1" x14ac:dyDescent="0.2">
      <c r="A22" s="133"/>
      <c r="B22" s="101"/>
      <c r="C22" s="120"/>
      <c r="D22" s="104"/>
    </row>
    <row r="23" spans="1:4" ht="12.75" customHeight="1" x14ac:dyDescent="0.2">
      <c r="A23" s="161" t="s">
        <v>71</v>
      </c>
      <c r="B23" s="161"/>
      <c r="C23" s="13" t="s">
        <v>68</v>
      </c>
      <c r="D23" s="83" t="s">
        <v>69</v>
      </c>
    </row>
    <row r="24" spans="1:4" ht="51" x14ac:dyDescent="0.2">
      <c r="A24" s="132">
        <f>A20+1</f>
        <v>12</v>
      </c>
      <c r="B24" s="142" t="s">
        <v>199</v>
      </c>
      <c r="C24" s="99">
        <v>3</v>
      </c>
      <c r="D24" s="111"/>
    </row>
    <row r="25" spans="1:4" ht="38.25" x14ac:dyDescent="0.2">
      <c r="A25" s="110">
        <f>A24+1</f>
        <v>13</v>
      </c>
      <c r="B25" s="142" t="s">
        <v>181</v>
      </c>
      <c r="C25" s="99">
        <v>3</v>
      </c>
      <c r="D25" s="111"/>
    </row>
    <row r="26" spans="1:4" ht="38.25" x14ac:dyDescent="0.2">
      <c r="A26" s="110">
        <f>A25+1</f>
        <v>14</v>
      </c>
      <c r="B26" s="142" t="s">
        <v>182</v>
      </c>
      <c r="C26" s="99">
        <v>3</v>
      </c>
      <c r="D26" s="111"/>
    </row>
    <row r="27" spans="1:4" ht="25.5" x14ac:dyDescent="0.2">
      <c r="A27" s="110">
        <f>A26+1</f>
        <v>15</v>
      </c>
      <c r="B27" s="142" t="s">
        <v>175</v>
      </c>
      <c r="C27" s="95">
        <v>1</v>
      </c>
      <c r="D27" s="115"/>
    </row>
    <row r="28" spans="1:4" ht="25.5" x14ac:dyDescent="0.2">
      <c r="A28" s="132">
        <f>A25+1</f>
        <v>14</v>
      </c>
      <c r="B28" s="142" t="s">
        <v>176</v>
      </c>
      <c r="C28" s="95">
        <v>1</v>
      </c>
      <c r="D28" s="115"/>
    </row>
    <row r="29" spans="1:4" x14ac:dyDescent="0.2">
      <c r="A29" s="180" t="s">
        <v>89</v>
      </c>
      <c r="B29" s="180"/>
      <c r="C29" s="74">
        <f>SUM(C24:C28)</f>
        <v>11</v>
      </c>
      <c r="D29" s="88">
        <f>D24+D25+D26+D27+D28</f>
        <v>0</v>
      </c>
    </row>
    <row r="30" spans="1:4" s="119" customFormat="1" x14ac:dyDescent="0.2">
      <c r="A30" s="133"/>
      <c r="B30" s="101"/>
      <c r="C30" s="120"/>
      <c r="D30" s="104"/>
    </row>
    <row r="31" spans="1:4" x14ac:dyDescent="0.2">
      <c r="A31" s="189" t="s">
        <v>90</v>
      </c>
      <c r="B31" s="189"/>
      <c r="C31" s="13" t="s">
        <v>68</v>
      </c>
      <c r="D31" s="83" t="s">
        <v>69</v>
      </c>
    </row>
    <row r="32" spans="1:4" ht="38.25" x14ac:dyDescent="0.2">
      <c r="A32" s="132">
        <f>A28+1</f>
        <v>15</v>
      </c>
      <c r="B32" s="142" t="s">
        <v>198</v>
      </c>
      <c r="C32" s="99">
        <v>3</v>
      </c>
      <c r="D32" s="111"/>
    </row>
    <row r="33" spans="1:4" ht="25.5" x14ac:dyDescent="0.2">
      <c r="A33" s="132">
        <f>A32+1</f>
        <v>16</v>
      </c>
      <c r="B33" s="142" t="s">
        <v>183</v>
      </c>
      <c r="C33" s="95">
        <v>1</v>
      </c>
      <c r="D33" s="115"/>
    </row>
    <row r="34" spans="1:4" x14ac:dyDescent="0.2">
      <c r="A34" s="180" t="s">
        <v>145</v>
      </c>
      <c r="B34" s="180"/>
      <c r="C34" s="74">
        <f>SUM(C32:C33)</f>
        <v>4</v>
      </c>
      <c r="D34" s="88">
        <f>D32+D33</f>
        <v>0</v>
      </c>
    </row>
    <row r="35" spans="1:4" x14ac:dyDescent="0.2">
      <c r="A35" s="134"/>
      <c r="B35" s="7"/>
      <c r="C35" s="50"/>
      <c r="D35" s="88"/>
    </row>
    <row r="36" spans="1:4" x14ac:dyDescent="0.2">
      <c r="A36" s="158" t="s">
        <v>87</v>
      </c>
      <c r="B36" s="159"/>
      <c r="C36" s="55"/>
      <c r="D36" s="88">
        <f>D12+D21+D29+D34</f>
        <v>0</v>
      </c>
    </row>
    <row r="37" spans="1:4" x14ac:dyDescent="0.2">
      <c r="A37" s="158" t="s">
        <v>84</v>
      </c>
      <c r="B37" s="159"/>
      <c r="C37" s="56">
        <f>C12+C21+C29+C34</f>
        <v>38</v>
      </c>
      <c r="D37" s="88"/>
    </row>
    <row r="38" spans="1:4" x14ac:dyDescent="0.2">
      <c r="A38" s="158" t="s">
        <v>85</v>
      </c>
      <c r="B38" s="158"/>
      <c r="C38" s="56">
        <f>D36/C37*C39</f>
        <v>0</v>
      </c>
      <c r="D38" s="88"/>
    </row>
    <row r="39" spans="1:4" x14ac:dyDescent="0.2">
      <c r="A39" s="177" t="s">
        <v>86</v>
      </c>
      <c r="B39" s="178"/>
      <c r="C39" s="81">
        <f>Récapitulatif!D8</f>
        <v>10</v>
      </c>
      <c r="D39" s="122"/>
    </row>
    <row r="40" spans="1:4" x14ac:dyDescent="0.2">
      <c r="A40" s="135"/>
      <c r="B40" s="4"/>
      <c r="C40" s="61"/>
    </row>
  </sheetData>
  <mergeCells count="17">
    <mergeCell ref="A1:D1"/>
    <mergeCell ref="A2:D2"/>
    <mergeCell ref="A3:D3"/>
    <mergeCell ref="A4:D4"/>
    <mergeCell ref="A5:D5"/>
    <mergeCell ref="A39:B39"/>
    <mergeCell ref="A6:B6"/>
    <mergeCell ref="A14:B14"/>
    <mergeCell ref="A21:B21"/>
    <mergeCell ref="A12:B12"/>
    <mergeCell ref="A36:B36"/>
    <mergeCell ref="A37:B37"/>
    <mergeCell ref="A38:B38"/>
    <mergeCell ref="A29:B29"/>
    <mergeCell ref="A34:B34"/>
    <mergeCell ref="A23:B23"/>
    <mergeCell ref="A31:B31"/>
  </mergeCells>
  <phoneticPr fontId="0" type="noConversion"/>
  <pageMargins left="0.78740157480314965" right="0.78740157480314965" top="0" bottom="0.39370078740157483" header="0.31496062992125984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8"/>
  <sheetViews>
    <sheetView topLeftCell="A28" zoomScale="230" zoomScaleNormal="230" workbookViewId="0">
      <selection activeCell="B16" sqref="B16"/>
    </sheetView>
  </sheetViews>
  <sheetFormatPr baseColWidth="10" defaultRowHeight="12.75" x14ac:dyDescent="0.2"/>
  <cols>
    <col min="1" max="1" width="7.42578125" style="149" customWidth="1"/>
    <col min="2" max="2" width="57.28515625" customWidth="1"/>
    <col min="3" max="3" width="10.140625" style="77" customWidth="1"/>
    <col min="4" max="4" width="10.28515625" style="77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78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x14ac:dyDescent="0.2">
      <c r="A6" s="193" t="s">
        <v>67</v>
      </c>
      <c r="B6" s="193"/>
      <c r="C6" s="113" t="s">
        <v>68</v>
      </c>
      <c r="D6" s="78" t="s">
        <v>69</v>
      </c>
    </row>
    <row r="7" spans="1:6" ht="38.25" x14ac:dyDescent="0.2">
      <c r="A7" s="143">
        <v>1</v>
      </c>
      <c r="B7" s="142" t="s">
        <v>184</v>
      </c>
      <c r="C7" s="95">
        <v>1</v>
      </c>
      <c r="D7" s="115"/>
    </row>
    <row r="8" spans="1:6" ht="38.25" x14ac:dyDescent="0.2">
      <c r="A8" s="144">
        <f>A7+1</f>
        <v>2</v>
      </c>
      <c r="B8" s="142" t="s">
        <v>185</v>
      </c>
      <c r="C8" s="95">
        <v>1</v>
      </c>
      <c r="D8" s="115"/>
    </row>
    <row r="9" spans="1:6" ht="38.25" x14ac:dyDescent="0.2">
      <c r="A9" s="143">
        <f>A8+1</f>
        <v>3</v>
      </c>
      <c r="B9" s="142" t="s">
        <v>186</v>
      </c>
      <c r="C9" s="95">
        <v>1</v>
      </c>
      <c r="D9" s="115"/>
    </row>
    <row r="10" spans="1:6" x14ac:dyDescent="0.2">
      <c r="A10" s="192" t="s">
        <v>146</v>
      </c>
      <c r="B10" s="192"/>
      <c r="C10" s="97">
        <f>SUM(C7:C9)</f>
        <v>3</v>
      </c>
      <c r="D10" s="110">
        <f>D7+D8+D9</f>
        <v>0</v>
      </c>
    </row>
    <row r="11" spans="1:6" s="119" customFormat="1" x14ac:dyDescent="0.2">
      <c r="A11" s="145"/>
      <c r="B11" s="116"/>
      <c r="C11" s="117"/>
      <c r="D11" s="118"/>
    </row>
    <row r="12" spans="1:6" x14ac:dyDescent="0.2">
      <c r="A12" s="193" t="s">
        <v>70</v>
      </c>
      <c r="B12" s="193"/>
      <c r="C12" s="113" t="s">
        <v>68</v>
      </c>
      <c r="D12" s="78" t="s">
        <v>69</v>
      </c>
    </row>
    <row r="13" spans="1:6" ht="25.5" x14ac:dyDescent="0.2">
      <c r="A13" s="143">
        <f>A9+1</f>
        <v>4</v>
      </c>
      <c r="B13" s="142" t="s">
        <v>187</v>
      </c>
      <c r="C13" s="95">
        <v>1</v>
      </c>
      <c r="D13" s="115"/>
    </row>
    <row r="14" spans="1:6" ht="25.5" x14ac:dyDescent="0.2">
      <c r="A14" s="144">
        <f>A13+1</f>
        <v>5</v>
      </c>
      <c r="B14" s="142" t="s">
        <v>188</v>
      </c>
      <c r="C14" s="95">
        <v>1</v>
      </c>
      <c r="D14" s="115"/>
    </row>
    <row r="15" spans="1:6" ht="25.5" x14ac:dyDescent="0.2">
      <c r="A15" s="144">
        <f>A14+1</f>
        <v>6</v>
      </c>
      <c r="B15" s="142" t="s">
        <v>189</v>
      </c>
      <c r="C15" s="95">
        <v>1</v>
      </c>
      <c r="D15" s="115"/>
    </row>
    <row r="16" spans="1:6" ht="25.5" x14ac:dyDescent="0.2">
      <c r="A16" s="144">
        <f>A15+1</f>
        <v>7</v>
      </c>
      <c r="B16" s="142" t="s">
        <v>190</v>
      </c>
      <c r="C16" s="95">
        <v>1</v>
      </c>
      <c r="D16" s="115"/>
    </row>
    <row r="17" spans="1:4" ht="51" x14ac:dyDescent="0.2">
      <c r="A17" s="143">
        <f>A16+1</f>
        <v>8</v>
      </c>
      <c r="B17" s="150" t="s">
        <v>191</v>
      </c>
      <c r="C17" s="96">
        <v>3</v>
      </c>
      <c r="D17" s="111"/>
    </row>
    <row r="18" spans="1:4" x14ac:dyDescent="0.2">
      <c r="A18" s="192" t="s">
        <v>117</v>
      </c>
      <c r="B18" s="192"/>
      <c r="C18" s="97">
        <f>SUM(C13:C17)</f>
        <v>7</v>
      </c>
      <c r="D18" s="110">
        <f>D13+D14+D15+D16+D17</f>
        <v>0</v>
      </c>
    </row>
    <row r="19" spans="1:4" s="119" customFormat="1" x14ac:dyDescent="0.2">
      <c r="A19" s="145"/>
      <c r="B19" s="116"/>
      <c r="C19" s="117"/>
      <c r="D19" s="118"/>
    </row>
    <row r="20" spans="1:4" x14ac:dyDescent="0.2">
      <c r="A20" s="193" t="s">
        <v>71</v>
      </c>
      <c r="B20" s="193"/>
      <c r="C20" s="113" t="s">
        <v>68</v>
      </c>
      <c r="D20" s="78" t="s">
        <v>69</v>
      </c>
    </row>
    <row r="21" spans="1:4" ht="38.25" x14ac:dyDescent="0.2">
      <c r="A21" s="143">
        <f>A17+1</f>
        <v>9</v>
      </c>
      <c r="B21" s="142" t="s">
        <v>192</v>
      </c>
      <c r="C21" s="95">
        <v>1</v>
      </c>
      <c r="D21" s="115"/>
    </row>
    <row r="22" spans="1:4" ht="38.25" x14ac:dyDescent="0.2">
      <c r="A22" s="144">
        <f>A21+1</f>
        <v>10</v>
      </c>
      <c r="B22" s="142" t="s">
        <v>193</v>
      </c>
      <c r="C22" s="95">
        <v>1</v>
      </c>
      <c r="D22" s="115"/>
    </row>
    <row r="23" spans="1:4" ht="38.25" x14ac:dyDescent="0.2">
      <c r="A23" s="144">
        <f>A22+1</f>
        <v>11</v>
      </c>
      <c r="B23" s="142" t="s">
        <v>194</v>
      </c>
      <c r="C23" s="95">
        <v>1</v>
      </c>
      <c r="D23" s="115"/>
    </row>
    <row r="24" spans="1:4" ht="38.25" x14ac:dyDescent="0.2">
      <c r="A24" s="143">
        <f>A23+1</f>
        <v>12</v>
      </c>
      <c r="B24" s="142" t="s">
        <v>195</v>
      </c>
      <c r="C24" s="95">
        <v>1</v>
      </c>
      <c r="D24" s="115"/>
    </row>
    <row r="25" spans="1:4" x14ac:dyDescent="0.2">
      <c r="A25" s="192" t="s">
        <v>89</v>
      </c>
      <c r="B25" s="192"/>
      <c r="C25" s="97">
        <f>SUM(C21:C24)</f>
        <v>4</v>
      </c>
      <c r="D25" s="110">
        <f>D21+D22+D23+D24</f>
        <v>0</v>
      </c>
    </row>
    <row r="26" spans="1:4" x14ac:dyDescent="0.2">
      <c r="A26" s="145"/>
      <c r="B26" s="116"/>
      <c r="C26" s="117"/>
      <c r="D26" s="110"/>
    </row>
    <row r="27" spans="1:4" x14ac:dyDescent="0.2">
      <c r="A27" s="193" t="s">
        <v>90</v>
      </c>
      <c r="B27" s="193"/>
      <c r="C27" s="113" t="s">
        <v>68</v>
      </c>
      <c r="D27" s="78" t="s">
        <v>69</v>
      </c>
    </row>
    <row r="28" spans="1:4" ht="25.5" x14ac:dyDescent="0.2">
      <c r="A28" s="143">
        <f>A24+1</f>
        <v>13</v>
      </c>
      <c r="B28" s="142" t="s">
        <v>196</v>
      </c>
      <c r="C28" s="95">
        <v>1</v>
      </c>
      <c r="D28" s="115"/>
    </row>
    <row r="29" spans="1:4" ht="25.5" x14ac:dyDescent="0.2">
      <c r="A29" s="146">
        <f>A28+1</f>
        <v>14</v>
      </c>
      <c r="B29" s="142" t="s">
        <v>197</v>
      </c>
      <c r="C29" s="95">
        <v>1</v>
      </c>
      <c r="D29" s="115"/>
    </row>
    <row r="30" spans="1:4" x14ac:dyDescent="0.2">
      <c r="A30" s="192" t="s">
        <v>145</v>
      </c>
      <c r="B30" s="192"/>
      <c r="C30" s="97">
        <f>SUM(C28:C29)</f>
        <v>2</v>
      </c>
      <c r="D30" s="110">
        <f>D28+D29</f>
        <v>0</v>
      </c>
    </row>
    <row r="31" spans="1:4" x14ac:dyDescent="0.2">
      <c r="A31" s="147"/>
      <c r="B31" s="7"/>
      <c r="C31" s="75"/>
      <c r="D31" s="110"/>
    </row>
    <row r="32" spans="1:4" s="4" customFormat="1" x14ac:dyDescent="0.2">
      <c r="A32" s="190" t="s">
        <v>87</v>
      </c>
      <c r="B32" s="191"/>
      <c r="C32" s="81"/>
      <c r="D32" s="110">
        <f>D10+D18+D25+D30</f>
        <v>0</v>
      </c>
    </row>
    <row r="33" spans="1:4" x14ac:dyDescent="0.2">
      <c r="A33" s="190" t="s">
        <v>84</v>
      </c>
      <c r="B33" s="191"/>
      <c r="C33" s="82">
        <f>C10+C18+C25+C30</f>
        <v>16</v>
      </c>
      <c r="D33" s="110"/>
    </row>
    <row r="34" spans="1:4" x14ac:dyDescent="0.2">
      <c r="A34" s="190" t="s">
        <v>85</v>
      </c>
      <c r="B34" s="191"/>
      <c r="C34" s="82">
        <f>D32/C33*C35</f>
        <v>0</v>
      </c>
      <c r="D34" s="110"/>
    </row>
    <row r="35" spans="1:4" x14ac:dyDescent="0.2">
      <c r="A35" s="177" t="s">
        <v>86</v>
      </c>
      <c r="B35" s="178"/>
      <c r="C35" s="81">
        <f>Récapitulatif!D9</f>
        <v>10</v>
      </c>
      <c r="D35" s="114"/>
    </row>
    <row r="36" spans="1:4" x14ac:dyDescent="0.2">
      <c r="A36" s="148"/>
      <c r="B36" s="4"/>
      <c r="C36" s="79"/>
      <c r="D36" s="114"/>
    </row>
    <row r="37" spans="1:4" x14ac:dyDescent="0.2">
      <c r="A37" s="148"/>
      <c r="B37" s="4"/>
      <c r="C37" s="114"/>
      <c r="D37" s="114"/>
    </row>
    <row r="38" spans="1:4" x14ac:dyDescent="0.2">
      <c r="A38" s="148"/>
      <c r="B38" s="4"/>
      <c r="C38" s="114"/>
      <c r="D38" s="114"/>
    </row>
  </sheetData>
  <mergeCells count="17">
    <mergeCell ref="A6:B6"/>
    <mergeCell ref="A1:D1"/>
    <mergeCell ref="A2:D2"/>
    <mergeCell ref="A3:D3"/>
    <mergeCell ref="A4:D4"/>
    <mergeCell ref="A5:D5"/>
    <mergeCell ref="A35:B35"/>
    <mergeCell ref="A33:B33"/>
    <mergeCell ref="A18:B18"/>
    <mergeCell ref="A34:B34"/>
    <mergeCell ref="A10:B10"/>
    <mergeCell ref="A12:B12"/>
    <mergeCell ref="A20:B20"/>
    <mergeCell ref="A25:B25"/>
    <mergeCell ref="A27:B27"/>
    <mergeCell ref="A30:B30"/>
    <mergeCell ref="A32:B32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4"/>
  <sheetViews>
    <sheetView topLeftCell="A19" zoomScale="190" zoomScaleNormal="190" workbookViewId="0">
      <selection activeCell="B7" sqref="B7"/>
    </sheetView>
  </sheetViews>
  <sheetFormatPr baseColWidth="10" defaultRowHeight="12.75" x14ac:dyDescent="0.2"/>
  <cols>
    <col min="1" max="1" width="6.5703125" style="77" customWidth="1"/>
    <col min="2" max="2" width="67.28515625" customWidth="1"/>
    <col min="3" max="3" width="8.7109375" style="77" customWidth="1"/>
    <col min="4" max="4" width="7.85546875" style="77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79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x14ac:dyDescent="0.2">
      <c r="A6" s="172" t="s">
        <v>73</v>
      </c>
      <c r="B6" s="172"/>
      <c r="C6" s="13" t="s">
        <v>68</v>
      </c>
      <c r="D6" s="78" t="s">
        <v>69</v>
      </c>
    </row>
    <row r="7" spans="1:6" ht="79.150000000000006" customHeight="1" x14ac:dyDescent="0.2">
      <c r="A7" s="132">
        <v>1</v>
      </c>
      <c r="B7" s="199" t="s">
        <v>213</v>
      </c>
      <c r="C7" s="96">
        <v>3</v>
      </c>
      <c r="D7" s="111"/>
    </row>
    <row r="8" spans="1:6" ht="86.45" customHeight="1" x14ac:dyDescent="0.2">
      <c r="A8" s="110">
        <f>A7+1</f>
        <v>2</v>
      </c>
      <c r="B8" s="199" t="s">
        <v>214</v>
      </c>
      <c r="C8" s="96">
        <v>3</v>
      </c>
      <c r="D8" s="111"/>
    </row>
    <row r="9" spans="1:6" ht="88.15" customHeight="1" x14ac:dyDescent="0.2">
      <c r="A9" s="110">
        <f>A8+1</f>
        <v>3</v>
      </c>
      <c r="B9" s="199" t="s">
        <v>215</v>
      </c>
      <c r="C9" s="96">
        <v>3</v>
      </c>
      <c r="D9" s="111"/>
    </row>
    <row r="10" spans="1:6" ht="69.599999999999994" customHeight="1" x14ac:dyDescent="0.2">
      <c r="A10" s="110">
        <f>A9+1</f>
        <v>4</v>
      </c>
      <c r="B10" s="200" t="s">
        <v>216</v>
      </c>
      <c r="C10" s="96">
        <v>3</v>
      </c>
      <c r="D10" s="111"/>
    </row>
    <row r="11" spans="1:6" ht="69.599999999999994" customHeight="1" x14ac:dyDescent="0.2">
      <c r="A11" s="110">
        <f>A10+1</f>
        <v>5</v>
      </c>
      <c r="B11" s="201" t="s">
        <v>217</v>
      </c>
      <c r="C11" s="96">
        <v>3</v>
      </c>
      <c r="D11" s="111"/>
    </row>
    <row r="12" spans="1:6" ht="65.45" customHeight="1" x14ac:dyDescent="0.2">
      <c r="A12" s="132">
        <f>A11+1</f>
        <v>6</v>
      </c>
      <c r="B12" s="201" t="s">
        <v>218</v>
      </c>
      <c r="C12" s="96">
        <v>3</v>
      </c>
      <c r="D12" s="111"/>
    </row>
    <row r="13" spans="1:6" ht="18" customHeight="1" x14ac:dyDescent="0.2">
      <c r="A13" s="180" t="s">
        <v>147</v>
      </c>
      <c r="B13" s="180"/>
      <c r="C13" s="97">
        <f>SUM(C7:C12)</f>
        <v>18</v>
      </c>
      <c r="D13" s="110">
        <f>D7+D8+D9+D10+D11+D12</f>
        <v>0</v>
      </c>
    </row>
    <row r="14" spans="1:6" s="119" customFormat="1" ht="18" customHeight="1" x14ac:dyDescent="0.2">
      <c r="A14" s="101"/>
      <c r="B14" s="101"/>
      <c r="C14" s="117"/>
      <c r="D14" s="118"/>
    </row>
    <row r="15" spans="1:6" ht="14.45" customHeight="1" x14ac:dyDescent="0.2">
      <c r="A15" s="194" t="s">
        <v>148</v>
      </c>
      <c r="B15" s="194"/>
      <c r="C15" s="13" t="s">
        <v>68</v>
      </c>
      <c r="D15" s="78" t="s">
        <v>69</v>
      </c>
    </row>
    <row r="16" spans="1:6" ht="38.25" x14ac:dyDescent="0.2">
      <c r="A16" s="136">
        <f>A12+1</f>
        <v>7</v>
      </c>
      <c r="B16" s="202" t="s">
        <v>219</v>
      </c>
      <c r="C16" s="96">
        <v>3</v>
      </c>
      <c r="D16" s="111"/>
    </row>
    <row r="17" spans="1:4" ht="51" x14ac:dyDescent="0.2">
      <c r="A17" s="137">
        <f>A16+1</f>
        <v>8</v>
      </c>
      <c r="B17" s="202" t="s">
        <v>220</v>
      </c>
      <c r="C17" s="96">
        <v>3</v>
      </c>
      <c r="D17" s="111"/>
    </row>
    <row r="18" spans="1:4" ht="38.25" x14ac:dyDescent="0.2">
      <c r="A18" s="136">
        <f>A17+1</f>
        <v>9</v>
      </c>
      <c r="B18" s="202" t="s">
        <v>221</v>
      </c>
      <c r="C18" s="96">
        <v>3</v>
      </c>
      <c r="D18" s="111"/>
    </row>
    <row r="19" spans="1:4" x14ac:dyDescent="0.2">
      <c r="A19" s="180" t="s">
        <v>149</v>
      </c>
      <c r="B19" s="180"/>
      <c r="C19" s="97">
        <f>SUM(C16:C18)</f>
        <v>9</v>
      </c>
      <c r="D19" s="110">
        <f>D16+D17+D18</f>
        <v>0</v>
      </c>
    </row>
    <row r="20" spans="1:4" x14ac:dyDescent="0.2">
      <c r="A20" s="134"/>
      <c r="B20" s="7"/>
      <c r="C20" s="75"/>
      <c r="D20" s="110"/>
    </row>
    <row r="21" spans="1:4" x14ac:dyDescent="0.2">
      <c r="A21" s="158" t="s">
        <v>87</v>
      </c>
      <c r="B21" s="159"/>
      <c r="C21" s="75"/>
      <c r="D21" s="110">
        <f>D13+D19</f>
        <v>0</v>
      </c>
    </row>
    <row r="22" spans="1:4" x14ac:dyDescent="0.2">
      <c r="A22" s="158" t="s">
        <v>84</v>
      </c>
      <c r="B22" s="159"/>
      <c r="C22" s="76">
        <f>C13+C19</f>
        <v>27</v>
      </c>
      <c r="D22" s="110"/>
    </row>
    <row r="23" spans="1:4" x14ac:dyDescent="0.2">
      <c r="A23" s="158" t="s">
        <v>85</v>
      </c>
      <c r="B23" s="158"/>
      <c r="C23" s="76">
        <f>D21/C22*C24</f>
        <v>0</v>
      </c>
      <c r="D23" s="110"/>
    </row>
    <row r="24" spans="1:4" x14ac:dyDescent="0.2">
      <c r="A24" s="177" t="s">
        <v>86</v>
      </c>
      <c r="B24" s="178"/>
      <c r="C24" s="81">
        <f>Récapitulatif!D10</f>
        <v>10</v>
      </c>
      <c r="D24" s="112"/>
    </row>
  </sheetData>
  <mergeCells count="13">
    <mergeCell ref="A24:B24"/>
    <mergeCell ref="A23:B23"/>
    <mergeCell ref="A19:B19"/>
    <mergeCell ref="A21:B21"/>
    <mergeCell ref="A15:B15"/>
    <mergeCell ref="A22:B22"/>
    <mergeCell ref="A6:B6"/>
    <mergeCell ref="A13:B13"/>
    <mergeCell ref="A1:D1"/>
    <mergeCell ref="A2:D2"/>
    <mergeCell ref="A3:D3"/>
    <mergeCell ref="A4:D4"/>
    <mergeCell ref="A5:D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&amp;R&amp;Pvon&amp;N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9"/>
  <sheetViews>
    <sheetView topLeftCell="A25" zoomScale="190" zoomScaleNormal="190" workbookViewId="0">
      <selection activeCell="B6" sqref="B6"/>
    </sheetView>
  </sheetViews>
  <sheetFormatPr baseColWidth="10" defaultRowHeight="12.75" x14ac:dyDescent="0.2"/>
  <cols>
    <col min="1" max="1" width="8.5703125" style="10" customWidth="1"/>
    <col min="2" max="2" width="60.28515625" customWidth="1"/>
    <col min="3" max="3" width="8.7109375" style="77" customWidth="1"/>
    <col min="4" max="4" width="8.28515625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80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x14ac:dyDescent="0.2">
      <c r="A6" s="68" t="s">
        <v>67</v>
      </c>
      <c r="B6" s="7"/>
      <c r="C6" s="13" t="s">
        <v>68</v>
      </c>
      <c r="D6" s="83" t="s">
        <v>69</v>
      </c>
    </row>
    <row r="7" spans="1:6" ht="63.75" x14ac:dyDescent="0.2">
      <c r="A7" s="69">
        <v>1</v>
      </c>
      <c r="B7" s="199" t="s">
        <v>222</v>
      </c>
      <c r="C7" s="98">
        <v>1</v>
      </c>
      <c r="D7" s="91"/>
    </row>
    <row r="8" spans="1:6" ht="63.75" x14ac:dyDescent="0.2">
      <c r="A8" s="70">
        <f>A7+1</f>
        <v>2</v>
      </c>
      <c r="B8" s="199" t="s">
        <v>223</v>
      </c>
      <c r="C8" s="98">
        <v>1</v>
      </c>
      <c r="D8" s="91"/>
    </row>
    <row r="9" spans="1:6" ht="63.75" x14ac:dyDescent="0.2">
      <c r="A9" s="69">
        <f>A8+1</f>
        <v>3</v>
      </c>
      <c r="B9" s="199" t="s">
        <v>224</v>
      </c>
      <c r="C9" s="98">
        <v>1</v>
      </c>
      <c r="D9" s="91"/>
    </row>
    <row r="10" spans="1:6" x14ac:dyDescent="0.2">
      <c r="A10" s="195" t="s">
        <v>70</v>
      </c>
      <c r="B10" s="195"/>
      <c r="C10" s="13" t="s">
        <v>68</v>
      </c>
      <c r="D10" s="83" t="s">
        <v>69</v>
      </c>
    </row>
    <row r="11" spans="1:6" ht="63.75" x14ac:dyDescent="0.2">
      <c r="A11" s="69">
        <f>A9+1</f>
        <v>4</v>
      </c>
      <c r="B11" s="199" t="s">
        <v>225</v>
      </c>
      <c r="C11" s="98">
        <v>1</v>
      </c>
      <c r="D11" s="91"/>
    </row>
    <row r="12" spans="1:6" ht="63.75" x14ac:dyDescent="0.2">
      <c r="A12" s="70">
        <f>A11+1</f>
        <v>5</v>
      </c>
      <c r="B12" s="199" t="s">
        <v>226</v>
      </c>
      <c r="C12" s="98">
        <v>1</v>
      </c>
      <c r="D12" s="91"/>
    </row>
    <row r="13" spans="1:6" ht="63.75" x14ac:dyDescent="0.2">
      <c r="A13" s="70">
        <f>A12+1</f>
        <v>6</v>
      </c>
      <c r="B13" s="199" t="s">
        <v>224</v>
      </c>
      <c r="C13" s="98">
        <v>1</v>
      </c>
      <c r="D13" s="91"/>
    </row>
    <row r="14" spans="1:6" ht="63.75" x14ac:dyDescent="0.2">
      <c r="A14" s="69">
        <f>A13+1</f>
        <v>7</v>
      </c>
      <c r="B14" s="199" t="s">
        <v>227</v>
      </c>
      <c r="C14" s="98">
        <v>1</v>
      </c>
      <c r="D14" s="91"/>
    </row>
    <row r="15" spans="1:6" x14ac:dyDescent="0.2">
      <c r="A15" s="195" t="s">
        <v>71</v>
      </c>
      <c r="B15" s="195"/>
      <c r="C15" s="13" t="s">
        <v>68</v>
      </c>
      <c r="D15" s="83" t="s">
        <v>69</v>
      </c>
    </row>
    <row r="16" spans="1:6" ht="63.75" x14ac:dyDescent="0.2">
      <c r="A16" s="69">
        <f>A14+1</f>
        <v>8</v>
      </c>
      <c r="B16" s="199" t="s">
        <v>222</v>
      </c>
      <c r="C16" s="98">
        <v>1</v>
      </c>
      <c r="D16" s="91"/>
    </row>
    <row r="17" spans="1:4" ht="63.75" x14ac:dyDescent="0.2">
      <c r="A17" s="70">
        <f>A16+1</f>
        <v>9</v>
      </c>
      <c r="B17" s="199" t="s">
        <v>228</v>
      </c>
      <c r="C17" s="98">
        <v>1</v>
      </c>
      <c r="D17" s="91"/>
    </row>
    <row r="18" spans="1:4" ht="63.75" x14ac:dyDescent="0.2">
      <c r="A18" s="70">
        <f>A17+1</f>
        <v>10</v>
      </c>
      <c r="B18" s="199" t="s">
        <v>229</v>
      </c>
      <c r="C18" s="98">
        <v>1</v>
      </c>
      <c r="D18" s="91"/>
    </row>
    <row r="19" spans="1:4" ht="63.75" x14ac:dyDescent="0.2">
      <c r="A19" s="70">
        <f>A18+1</f>
        <v>11</v>
      </c>
      <c r="B19" s="199" t="s">
        <v>230</v>
      </c>
      <c r="C19" s="98">
        <v>1</v>
      </c>
      <c r="D19" s="91"/>
    </row>
    <row r="20" spans="1:4" s="4" customFormat="1" ht="63.75" x14ac:dyDescent="0.2">
      <c r="A20" s="69">
        <f>A19+1</f>
        <v>12</v>
      </c>
      <c r="B20" s="199" t="s">
        <v>232</v>
      </c>
      <c r="C20" s="98">
        <v>1</v>
      </c>
      <c r="D20" s="91"/>
    </row>
    <row r="21" spans="1:4" s="4" customFormat="1" x14ac:dyDescent="0.2">
      <c r="A21" s="189" t="s">
        <v>90</v>
      </c>
      <c r="B21" s="189"/>
      <c r="C21" s="13" t="s">
        <v>68</v>
      </c>
      <c r="D21" s="83" t="s">
        <v>69</v>
      </c>
    </row>
    <row r="22" spans="1:4" s="4" customFormat="1" ht="63.75" x14ac:dyDescent="0.2">
      <c r="A22" s="71">
        <f>A20+1</f>
        <v>13</v>
      </c>
      <c r="B22" s="199" t="s">
        <v>222</v>
      </c>
      <c r="C22" s="98">
        <v>1</v>
      </c>
      <c r="D22" s="91"/>
    </row>
    <row r="23" spans="1:4" s="4" customFormat="1" ht="63.75" x14ac:dyDescent="0.2">
      <c r="A23" s="71">
        <f>A22+1</f>
        <v>14</v>
      </c>
      <c r="B23" s="199" t="s">
        <v>231</v>
      </c>
      <c r="C23" s="98">
        <v>1</v>
      </c>
      <c r="D23" s="91"/>
    </row>
    <row r="24" spans="1:4" s="4" customFormat="1" x14ac:dyDescent="0.2">
      <c r="A24" s="28"/>
      <c r="B24" s="11"/>
      <c r="C24" s="78"/>
      <c r="D24" s="7"/>
    </row>
    <row r="25" spans="1:4" x14ac:dyDescent="0.2">
      <c r="A25" s="190" t="s">
        <v>87</v>
      </c>
      <c r="B25" s="191"/>
      <c r="C25" s="75"/>
      <c r="D25" s="110">
        <f>D7+D8+D9+D11+D12+D13+D14+D16+D17+D18+D19+D22+D23</f>
        <v>0</v>
      </c>
    </row>
    <row r="26" spans="1:4" x14ac:dyDescent="0.2">
      <c r="A26" s="190" t="s">
        <v>84</v>
      </c>
      <c r="B26" s="191"/>
      <c r="C26" s="76">
        <f>SUM(C22:C25)+SUM(C16:C20)+SUM(C11:C14)+SUM(C7:C9)</f>
        <v>14</v>
      </c>
      <c r="D26" s="7"/>
    </row>
    <row r="27" spans="1:4" x14ac:dyDescent="0.2">
      <c r="A27" s="190" t="s">
        <v>85</v>
      </c>
      <c r="B27" s="191"/>
      <c r="C27" s="76">
        <f>D25/C26*C28</f>
        <v>0</v>
      </c>
      <c r="D27" s="7"/>
    </row>
    <row r="28" spans="1:4" x14ac:dyDescent="0.2">
      <c r="A28" s="177" t="s">
        <v>86</v>
      </c>
      <c r="B28" s="178"/>
      <c r="C28" s="81">
        <f>Récapitulatif!D11</f>
        <v>9</v>
      </c>
      <c r="D28" s="105"/>
    </row>
    <row r="29" spans="1:4" x14ac:dyDescent="0.2">
      <c r="A29" s="8"/>
      <c r="B29" s="4"/>
      <c r="C29" s="79"/>
    </row>
  </sheetData>
  <mergeCells count="12">
    <mergeCell ref="A28:B28"/>
    <mergeCell ref="A27:B27"/>
    <mergeCell ref="A10:B10"/>
    <mergeCell ref="A15:B15"/>
    <mergeCell ref="A21:B21"/>
    <mergeCell ref="A25:B25"/>
    <mergeCell ref="A26:B26"/>
    <mergeCell ref="A1:D1"/>
    <mergeCell ref="A2:D2"/>
    <mergeCell ref="A3:D3"/>
    <mergeCell ref="A4:D4"/>
    <mergeCell ref="A5:D5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"/>
  <sheetViews>
    <sheetView topLeftCell="A16" zoomScale="230" zoomScaleNormal="230" workbookViewId="0">
      <selection activeCell="B8" sqref="B8"/>
    </sheetView>
  </sheetViews>
  <sheetFormatPr baseColWidth="10" defaultRowHeight="12.75" x14ac:dyDescent="0.2"/>
  <cols>
    <col min="1" max="1" width="12.5703125" style="77" customWidth="1"/>
    <col min="2" max="2" width="48.140625" style="15" customWidth="1"/>
    <col min="3" max="3" width="11.140625" style="77" customWidth="1"/>
  </cols>
  <sheetData>
    <row r="1" spans="1:6" ht="26.25" customHeight="1" x14ac:dyDescent="0.4">
      <c r="A1" s="174" t="str">
        <f>Récapitulatif!A1</f>
        <v>Numéro du candidat:</v>
      </c>
      <c r="B1" s="174"/>
      <c r="C1" s="174"/>
      <c r="D1" s="174"/>
      <c r="E1" s="59"/>
      <c r="F1" s="4"/>
    </row>
    <row r="2" spans="1:6" ht="25.5" customHeight="1" x14ac:dyDescent="0.4">
      <c r="A2" s="174" t="str">
        <f>Récapitulatif!A2</f>
        <v>Nom:</v>
      </c>
      <c r="B2" s="174"/>
      <c r="C2" s="174"/>
      <c r="D2" s="174"/>
      <c r="E2" s="59"/>
      <c r="F2" s="4"/>
    </row>
    <row r="3" spans="1:6" ht="25.5" customHeight="1" x14ac:dyDescent="0.4">
      <c r="A3" s="175" t="s">
        <v>81</v>
      </c>
      <c r="B3" s="175"/>
      <c r="C3" s="175"/>
      <c r="D3" s="175"/>
      <c r="E3" s="62"/>
      <c r="F3" s="62"/>
    </row>
    <row r="4" spans="1:6" ht="21" customHeight="1" x14ac:dyDescent="0.2">
      <c r="A4" s="188" t="s">
        <v>66</v>
      </c>
      <c r="B4" s="188"/>
      <c r="C4" s="188"/>
      <c r="D4" s="188"/>
      <c r="E4" s="67"/>
      <c r="F4" s="67"/>
    </row>
    <row r="5" spans="1:6" ht="21" customHeight="1" x14ac:dyDescent="0.2">
      <c r="A5" s="179" t="s">
        <v>202</v>
      </c>
      <c r="B5" s="179"/>
      <c r="C5" s="179"/>
      <c r="D5" s="179"/>
      <c r="E5" s="63"/>
      <c r="F5" s="63"/>
    </row>
    <row r="6" spans="1:6" ht="16.149999999999999" customHeight="1" x14ac:dyDescent="0.2">
      <c r="A6" s="138"/>
      <c r="B6" s="38"/>
      <c r="C6" s="13" t="s">
        <v>68</v>
      </c>
      <c r="D6" s="83" t="s">
        <v>69</v>
      </c>
      <c r="E6" s="63"/>
      <c r="F6" s="63"/>
    </row>
    <row r="7" spans="1:6" ht="27" customHeight="1" x14ac:dyDescent="0.2">
      <c r="A7" s="136">
        <v>1</v>
      </c>
      <c r="B7" s="103" t="s">
        <v>150</v>
      </c>
      <c r="C7" s="95">
        <v>1</v>
      </c>
      <c r="D7" s="91"/>
    </row>
    <row r="8" spans="1:6" ht="15.75" x14ac:dyDescent="0.3">
      <c r="A8" s="110">
        <f>A7+1</f>
        <v>2</v>
      </c>
      <c r="B8" s="130" t="s">
        <v>212</v>
      </c>
      <c r="C8" s="95">
        <v>1</v>
      </c>
      <c r="D8" s="91"/>
    </row>
    <row r="9" spans="1:6" x14ac:dyDescent="0.2">
      <c r="A9" s="110">
        <f>A8+1</f>
        <v>3</v>
      </c>
      <c r="B9" s="6" t="s">
        <v>151</v>
      </c>
      <c r="C9" s="95">
        <v>1</v>
      </c>
      <c r="D9" s="91"/>
    </row>
    <row r="10" spans="1:6" x14ac:dyDescent="0.2">
      <c r="A10" s="110">
        <f t="shared" ref="A10:A16" si="0">A9+1</f>
        <v>4</v>
      </c>
      <c r="B10" s="6" t="s">
        <v>152</v>
      </c>
      <c r="C10" s="95">
        <v>1</v>
      </c>
      <c r="D10" s="91"/>
    </row>
    <row r="11" spans="1:6" x14ac:dyDescent="0.2">
      <c r="A11" s="110">
        <f t="shared" si="0"/>
        <v>5</v>
      </c>
      <c r="B11" s="6" t="s">
        <v>153</v>
      </c>
      <c r="C11" s="95">
        <v>1</v>
      </c>
      <c r="D11" s="91"/>
    </row>
    <row r="12" spans="1:6" x14ac:dyDescent="0.2">
      <c r="A12" s="110">
        <f t="shared" si="0"/>
        <v>6</v>
      </c>
      <c r="B12" s="6" t="s">
        <v>154</v>
      </c>
      <c r="C12" s="95">
        <v>1</v>
      </c>
      <c r="D12" s="91"/>
    </row>
    <row r="13" spans="1:6" x14ac:dyDescent="0.2">
      <c r="A13" s="110">
        <f t="shared" si="0"/>
        <v>7</v>
      </c>
      <c r="B13" s="6" t="s">
        <v>155</v>
      </c>
      <c r="C13" s="95">
        <v>1</v>
      </c>
      <c r="D13" s="91"/>
    </row>
    <row r="14" spans="1:6" x14ac:dyDescent="0.2">
      <c r="A14" s="110">
        <f t="shared" si="0"/>
        <v>8</v>
      </c>
      <c r="B14" s="6" t="s">
        <v>156</v>
      </c>
      <c r="C14" s="95">
        <v>1</v>
      </c>
      <c r="D14" s="91"/>
    </row>
    <row r="15" spans="1:6" x14ac:dyDescent="0.2">
      <c r="A15" s="110">
        <f t="shared" si="0"/>
        <v>9</v>
      </c>
      <c r="B15" s="6" t="s">
        <v>157</v>
      </c>
      <c r="C15" s="95">
        <v>1</v>
      </c>
      <c r="D15" s="91"/>
    </row>
    <row r="16" spans="1:6" x14ac:dyDescent="0.2">
      <c r="A16" s="110">
        <f t="shared" si="0"/>
        <v>10</v>
      </c>
      <c r="B16" s="6" t="s">
        <v>158</v>
      </c>
      <c r="C16" s="95">
        <v>1</v>
      </c>
      <c r="D16" s="91"/>
    </row>
    <row r="17" spans="1:4" x14ac:dyDescent="0.2">
      <c r="A17" s="132">
        <f>A16+1</f>
        <v>11</v>
      </c>
      <c r="B17" s="6" t="s">
        <v>159</v>
      </c>
      <c r="C17" s="95">
        <v>1</v>
      </c>
      <c r="D17" s="91"/>
    </row>
    <row r="18" spans="1:4" x14ac:dyDescent="0.2">
      <c r="A18" s="134"/>
      <c r="B18" s="39"/>
      <c r="C18" s="75"/>
      <c r="D18" s="7"/>
    </row>
    <row r="19" spans="1:4" x14ac:dyDescent="0.2">
      <c r="A19" s="158" t="s">
        <v>87</v>
      </c>
      <c r="B19" s="159"/>
      <c r="C19" s="75"/>
      <c r="D19" s="110">
        <f>D7+D8+D9+D10+D11+D12+D13+D14+D15+D16+D17</f>
        <v>0</v>
      </c>
    </row>
    <row r="20" spans="1:4" x14ac:dyDescent="0.2">
      <c r="A20" s="158" t="s">
        <v>84</v>
      </c>
      <c r="B20" s="159"/>
      <c r="C20" s="76">
        <f>SUM(C7:C19)</f>
        <v>11</v>
      </c>
      <c r="D20" s="7"/>
    </row>
    <row r="21" spans="1:4" x14ac:dyDescent="0.2">
      <c r="A21" s="158" t="s">
        <v>85</v>
      </c>
      <c r="B21" s="159"/>
      <c r="C21" s="76">
        <f>D19/C20*C22</f>
        <v>0</v>
      </c>
      <c r="D21" s="7"/>
    </row>
    <row r="22" spans="1:4" x14ac:dyDescent="0.2">
      <c r="A22" s="177" t="s">
        <v>86</v>
      </c>
      <c r="B22" s="178"/>
      <c r="C22" s="81">
        <f>Récapitulatif!D12</f>
        <v>3</v>
      </c>
      <c r="D22" s="105"/>
    </row>
    <row r="23" spans="1:4" x14ac:dyDescent="0.2">
      <c r="A23" s="135"/>
      <c r="B23" s="12"/>
      <c r="C23" s="79"/>
    </row>
  </sheetData>
  <mergeCells count="9">
    <mergeCell ref="A22:B22"/>
    <mergeCell ref="A21:B21"/>
    <mergeCell ref="A19:B19"/>
    <mergeCell ref="A20:B20"/>
    <mergeCell ref="A1:D1"/>
    <mergeCell ref="A2:D2"/>
    <mergeCell ref="A3:D3"/>
    <mergeCell ref="A4:D4"/>
    <mergeCell ref="A5:D5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Récapitulatif</vt:lpstr>
      <vt:lpstr>A Dimensions</vt:lpstr>
      <vt:lpstr>B Fonction</vt:lpstr>
      <vt:lpstr>C Mise en service</vt:lpstr>
      <vt:lpstr>D Conduites canaux, câblesl</vt:lpstr>
      <vt:lpstr>E Appareils et armoire</vt:lpstr>
      <vt:lpstr>F Câblage</vt:lpstr>
      <vt:lpstr>G Raccordements</vt:lpstr>
      <vt:lpstr>H Sécurité</vt:lpstr>
      <vt:lpstr>I LOGO!</vt:lpstr>
      <vt:lpstr>'H Sécurité'!Druckbereich</vt:lpstr>
      <vt:lpstr>'A Dimensions'!Drucktitel</vt:lpstr>
      <vt:lpstr>'B Fonction'!Drucktitel</vt:lpstr>
    </vt:vector>
  </TitlesOfParts>
  <Company>elreko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</dc:creator>
  <cp:lastModifiedBy>Lehmann Brigitte</cp:lastModifiedBy>
  <cp:lastPrinted>2023-01-30T14:00:31Z</cp:lastPrinted>
  <dcterms:created xsi:type="dcterms:W3CDTF">2002-09-12T14:57:43Z</dcterms:created>
  <dcterms:modified xsi:type="dcterms:W3CDTF">2023-01-30T15:03:34Z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