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A\05 Skills\RM\RM 2023\Aufgaben für Upload\Deutsch\Bewertung\"/>
    </mc:Choice>
  </mc:AlternateContent>
  <bookViews>
    <workbookView xWindow="32760" yWindow="32760" windowWidth="20160" windowHeight="9195" tabRatio="794" activeTab="6"/>
  </bookViews>
  <sheets>
    <sheet name="Zusammenfassung" sheetId="1" r:id="rId1"/>
    <sheet name="A Masse" sheetId="4" r:id="rId2"/>
    <sheet name="B Funktion_" sheetId="5" r:id="rId3"/>
    <sheet name="C Inbetriebnahme" sheetId="6" r:id="rId4"/>
    <sheet name="D Rohre, Kanäle, Kabel" sheetId="8" r:id="rId5"/>
    <sheet name="E Apparate, Schaltschrank" sheetId="9" r:id="rId6"/>
    <sheet name="F Verdrahtung" sheetId="10" r:id="rId7"/>
    <sheet name="G Anschlüsse" sheetId="11" r:id="rId8"/>
    <sheet name="H Sicherheit" sheetId="12" r:id="rId9"/>
    <sheet name="I LOGO_" sheetId="13" r:id="rId10"/>
  </sheets>
  <definedNames>
    <definedName name="_xlnm.Print_Titles" localSheetId="1">'A Masse'!$1:$6</definedName>
    <definedName name="_xlnm.Print_Titles" localSheetId="2">'B Funktion_'!$6:$6</definedName>
    <definedName name="_xlnm.Print_Titles" localSheetId="3">'C Inbetriebnahme'!#REF!</definedName>
    <definedName name="_xlnm.Print_Titles" localSheetId="4">'D Rohre, Kanäle, Kabel'!#REF!</definedName>
    <definedName name="_xlnm.Print_Titles" localSheetId="5">'E Apparate, Schaltschrank'!#REF!</definedName>
    <definedName name="_xlnm.Print_Titles" localSheetId="6">'F Verdrahtung'!#REF!</definedName>
    <definedName name="_xlnm.Print_Titles" localSheetId="7">'G Anschlüsse'!$6:$6</definedName>
    <definedName name="_xlnm.Print_Titles" localSheetId="9">'I LOGO_'!#REF!</definedName>
  </definedNames>
  <calcPr calcId="152511"/>
</workbook>
</file>

<file path=xl/calcChain.xml><?xml version="1.0" encoding="utf-8"?>
<calcChain xmlns="http://schemas.openxmlformats.org/spreadsheetml/2006/main">
  <c r="C18" i="13" l="1"/>
  <c r="C19" i="13" l="1"/>
  <c r="C21" i="12"/>
  <c r="C28" i="11"/>
  <c r="C24" i="10"/>
  <c r="C31" i="9"/>
  <c r="C35" i="8"/>
  <c r="C25" i="6"/>
  <c r="C44" i="5"/>
  <c r="A2" i="4"/>
  <c r="A1" i="4"/>
  <c r="A2" i="5"/>
  <c r="A1" i="5"/>
  <c r="A2" i="6"/>
  <c r="A1" i="6"/>
  <c r="A2" i="8"/>
  <c r="A1" i="8"/>
  <c r="A2" i="9"/>
  <c r="A1" i="9"/>
  <c r="A2" i="10"/>
  <c r="A1" i="10"/>
  <c r="A2" i="11"/>
  <c r="A1" i="11"/>
  <c r="A2" i="12"/>
  <c r="A1" i="12"/>
  <c r="A2" i="13"/>
  <c r="A1" i="13"/>
  <c r="E15" i="1"/>
  <c r="D42" i="5"/>
  <c r="D40" i="5"/>
  <c r="D32" i="5"/>
  <c r="D27" i="5"/>
  <c r="D23" i="6"/>
  <c r="D21" i="6"/>
  <c r="D33" i="8"/>
  <c r="D31" i="8"/>
  <c r="D27" i="8"/>
  <c r="D20" i="8"/>
  <c r="D12" i="8"/>
  <c r="D29" i="9"/>
  <c r="D27" i="9"/>
  <c r="D23" i="9"/>
  <c r="D17" i="9"/>
  <c r="D10" i="9"/>
  <c r="D22" i="10"/>
  <c r="D26" i="11"/>
  <c r="D19" i="12"/>
  <c r="D17" i="13"/>
  <c r="F74" i="4" l="1"/>
  <c r="F67" i="4"/>
  <c r="F59" i="4"/>
  <c r="F52" i="4"/>
  <c r="F45" i="4"/>
  <c r="F32" i="4"/>
  <c r="F19" i="4"/>
  <c r="D15" i="1"/>
  <c r="E79" i="4"/>
  <c r="C45" i="5"/>
  <c r="C26" i="6"/>
  <c r="C36" i="8"/>
  <c r="C32" i="9"/>
  <c r="C25" i="10"/>
  <c r="C29" i="11"/>
  <c r="C22" i="12"/>
  <c r="C20" i="13"/>
  <c r="C13" i="1"/>
  <c r="C20" i="12"/>
  <c r="C12" i="1"/>
  <c r="C27" i="11"/>
  <c r="C11" i="1" s="1"/>
  <c r="C20" i="10"/>
  <c r="C13" i="10"/>
  <c r="C23" i="10" s="1"/>
  <c r="C27" i="9"/>
  <c r="C23" i="9"/>
  <c r="C17" i="9"/>
  <c r="C10" i="9"/>
  <c r="C31" i="8"/>
  <c r="C27" i="8"/>
  <c r="C20" i="8"/>
  <c r="C12" i="8"/>
  <c r="C40" i="5"/>
  <c r="C32" i="5"/>
  <c r="C27" i="5"/>
  <c r="C21" i="6"/>
  <c r="C24" i="6" s="1"/>
  <c r="E45" i="4"/>
  <c r="E52" i="4"/>
  <c r="E59" i="4"/>
  <c r="E67" i="4"/>
  <c r="E74" i="4"/>
  <c r="E32" i="4"/>
  <c r="E19" i="4"/>
  <c r="A9" i="13"/>
  <c r="A10" i="13" s="1"/>
  <c r="A11" i="13" s="1"/>
  <c r="A12" i="13" s="1"/>
  <c r="A13" i="13" s="1"/>
  <c r="A14" i="13" s="1"/>
  <c r="A15" i="13" s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9" i="11"/>
  <c r="A10" i="11" s="1"/>
  <c r="A12" i="11" s="1"/>
  <c r="A13" i="11" s="1"/>
  <c r="A14" i="11" s="1"/>
  <c r="A15" i="11" s="1"/>
  <c r="A17" i="11" s="1"/>
  <c r="A18" i="11" s="1"/>
  <c r="A19" i="11" s="1"/>
  <c r="A20" i="11" s="1"/>
  <c r="A21" i="11" s="1"/>
  <c r="A23" i="11" s="1"/>
  <c r="A24" i="11" s="1"/>
  <c r="A8" i="9"/>
  <c r="A9" i="9" s="1"/>
  <c r="A12" i="9" s="1"/>
  <c r="A13" i="9" s="1"/>
  <c r="A14" i="9" s="1"/>
  <c r="A15" i="9" s="1"/>
  <c r="A16" i="9" s="1"/>
  <c r="A19" i="9" s="1"/>
  <c r="A20" i="9" s="1"/>
  <c r="A21" i="9" s="1"/>
  <c r="A22" i="9" s="1"/>
  <c r="A25" i="9" s="1"/>
  <c r="A26" i="9" s="1"/>
  <c r="A8" i="8"/>
  <c r="A9" i="8" s="1"/>
  <c r="A10" i="8" s="1"/>
  <c r="A11" i="8" s="1"/>
  <c r="A14" i="8" s="1"/>
  <c r="A15" i="8" s="1"/>
  <c r="A16" i="8" s="1"/>
  <c r="A17" i="8" s="1"/>
  <c r="A18" i="8" s="1"/>
  <c r="A19" i="8" s="1"/>
  <c r="A22" i="8" s="1"/>
  <c r="A23" i="8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30" i="5" s="1"/>
  <c r="A31" i="5" s="1"/>
  <c r="A35" i="5" s="1"/>
  <c r="A36" i="5" s="1"/>
  <c r="A37" i="5" s="1"/>
  <c r="A38" i="5" s="1"/>
  <c r="A39" i="5" s="1"/>
  <c r="A10" i="4"/>
  <c r="A11" i="4" s="1"/>
  <c r="A12" i="4" s="1"/>
  <c r="A13" i="4" s="1"/>
  <c r="A14" i="4" s="1"/>
  <c r="A15" i="4" s="1"/>
  <c r="A16" i="4" s="1"/>
  <c r="A17" i="4" s="1"/>
  <c r="A18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8" i="4" s="1"/>
  <c r="A49" i="4" s="1"/>
  <c r="A50" i="4" s="1"/>
  <c r="A51" i="4" s="1"/>
  <c r="A55" i="4" s="1"/>
  <c r="A56" i="4" s="1"/>
  <c r="A57" i="4" s="1"/>
  <c r="A58" i="4" s="1"/>
  <c r="A62" i="4" s="1"/>
  <c r="A63" i="4" s="1"/>
  <c r="A64" i="4" s="1"/>
  <c r="A65" i="4" s="1"/>
  <c r="A66" i="4" s="1"/>
  <c r="A70" i="4" s="1"/>
  <c r="A71" i="4" s="1"/>
  <c r="A72" i="4" s="1"/>
  <c r="A73" i="4" s="1"/>
  <c r="A8" i="10"/>
  <c r="A9" i="10" s="1"/>
  <c r="A10" i="10" s="1"/>
  <c r="A11" i="10" s="1"/>
  <c r="A12" i="10" s="1"/>
  <c r="A17" i="10" s="1"/>
  <c r="A18" i="10" s="1"/>
  <c r="A19" i="10" s="1"/>
  <c r="F76" i="4"/>
  <c r="C30" i="9" l="1"/>
  <c r="C43" i="5"/>
  <c r="C10" i="1"/>
  <c r="E77" i="4"/>
  <c r="E78" i="4" s="1"/>
  <c r="E5" i="1" s="1"/>
  <c r="C34" i="8"/>
  <c r="C8" i="1" s="1"/>
  <c r="A26" i="8"/>
  <c r="A29" i="8" s="1"/>
  <c r="A30" i="8" s="1"/>
  <c r="A24" i="8"/>
  <c r="A25" i="8" s="1"/>
  <c r="C6" i="1"/>
  <c r="C5" i="1"/>
  <c r="C7" i="1"/>
  <c r="C9" i="1"/>
  <c r="C15" i="1" l="1"/>
</calcChain>
</file>

<file path=xl/comments1.xml><?xml version="1.0" encoding="utf-8"?>
<comments xmlns="http://schemas.openxmlformats.org/spreadsheetml/2006/main">
  <authors>
    <author>Christoph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</commentList>
</comments>
</file>

<file path=xl/comments10.xml><?xml version="1.0" encoding="utf-8"?>
<comments xmlns="http://schemas.openxmlformats.org/spreadsheetml/2006/main">
  <authors>
    <author>Christoph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2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3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4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5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6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7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8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9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sharedStrings.xml><?xml version="1.0" encoding="utf-8"?>
<sst xmlns="http://schemas.openxmlformats.org/spreadsheetml/2006/main" count="400" uniqueCount="225">
  <si>
    <t>Kandidaten Nummer:</t>
  </si>
  <si>
    <t>Total Punkte :</t>
  </si>
  <si>
    <t>Teil C, Inbetriebnahme der Anlage</t>
  </si>
  <si>
    <t>Teil D, Rohre, Kabel, Drähte</t>
  </si>
  <si>
    <t>Teil G, Anschlüsse</t>
  </si>
  <si>
    <t>Teil H, Sicherheit</t>
  </si>
  <si>
    <t>Der Kandidat nimmt die Anlage im Beisein eines Experten in Betrieb.</t>
  </si>
  <si>
    <t>Teil B ,Funktion</t>
  </si>
  <si>
    <t>Panel A</t>
  </si>
  <si>
    <t>Panel B</t>
  </si>
  <si>
    <t>Zwischentotal Panel A</t>
  </si>
  <si>
    <t>Zwischentotal Panel B</t>
  </si>
  <si>
    <t>Panel C</t>
  </si>
  <si>
    <t>Panel D</t>
  </si>
  <si>
    <t>Zwischentotal Panel D</t>
  </si>
  <si>
    <t>Wand : alle Masse ab 0-Linie senkrecht oder waagrecht</t>
  </si>
  <si>
    <t>Zwischentotal Panel C</t>
  </si>
  <si>
    <t>Verteilung Rittal</t>
  </si>
  <si>
    <t>Zwischentotal Schaltschranktüre</t>
  </si>
  <si>
    <t>Verteiler Rittal</t>
  </si>
  <si>
    <t>Sauberkeit</t>
  </si>
  <si>
    <t>Zwischentotal Sauberkeit</t>
  </si>
  <si>
    <t>Anwendung PSA Tag 1</t>
  </si>
  <si>
    <t>Anwendung PSA Tag 2</t>
  </si>
  <si>
    <t>Anwendung PSA Tag 3</t>
  </si>
  <si>
    <t>+/- 1mm</t>
  </si>
  <si>
    <t>100 mm</t>
  </si>
  <si>
    <t>300 mm</t>
  </si>
  <si>
    <t>200 mm</t>
  </si>
  <si>
    <t>500 mm</t>
  </si>
  <si>
    <t>+/- 2mm</t>
  </si>
  <si>
    <t>400 mm</t>
  </si>
  <si>
    <t>0 mm</t>
  </si>
  <si>
    <t>Keine Bleistiftstriche Panel A (Ausser Nullinie)</t>
  </si>
  <si>
    <t>Keine Bleistiftstriche Panel B (Ausser Nullinie)</t>
  </si>
  <si>
    <t>Keine Bleistiftstriche Panel C (Ausser Nullinie)</t>
  </si>
  <si>
    <t>Keine Bleistiftstriche Panel D (Ausser Nullinie)</t>
  </si>
  <si>
    <t>Zwischentotal Verteiler Rittal</t>
  </si>
  <si>
    <t>Teil A, Masse Wand</t>
  </si>
  <si>
    <t>Erde auf Durchgängigkeit geprüft, niederohmig</t>
  </si>
  <si>
    <t>Spannungskontrolle</t>
  </si>
  <si>
    <t>Drehrichtungskontrolle</t>
  </si>
  <si>
    <t>Richtige Reihenfolge der Inbetriebnahme</t>
  </si>
  <si>
    <t>Hauptschalter ausgeschaltet bei Spannung Ein</t>
  </si>
  <si>
    <t>Zwischentotal  Panel B</t>
  </si>
  <si>
    <t>Zwischentotal  Panel C</t>
  </si>
  <si>
    <t>Zwischentotal  Panel D</t>
  </si>
  <si>
    <t xml:space="preserve">Masse </t>
  </si>
  <si>
    <t xml:space="preserve">Funktion </t>
  </si>
  <si>
    <t>Inbetriebnahme der Anlage</t>
  </si>
  <si>
    <t>Verdrahtung</t>
  </si>
  <si>
    <t>Anschlüsse</t>
  </si>
  <si>
    <t>Sicherheit</t>
  </si>
  <si>
    <t>Teil</t>
  </si>
  <si>
    <t>Beschreibung</t>
  </si>
  <si>
    <t>Punkte Max gewichtet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</si>
  <si>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</si>
  <si>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</si>
  <si>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</si>
  <si>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</si>
  <si>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</si>
  <si>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</si>
  <si>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</si>
  <si>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</si>
  <si>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</si>
  <si>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Total:</t>
  </si>
  <si>
    <t>Punktemaximum</t>
  </si>
  <si>
    <t>Zwischentotal Verteilung Rittal</t>
  </si>
  <si>
    <t>Schaltschranktüre Rittal</t>
  </si>
  <si>
    <t>Steckdose X105 in Ritalschrank geerdet</t>
  </si>
  <si>
    <t>UKV</t>
  </si>
  <si>
    <t>UKV Link Cat 5e  Cat 5 Messung Pass</t>
  </si>
  <si>
    <t>UKV Link Cat 5e  PIN Belegung</t>
  </si>
  <si>
    <t>Umgang mit Messgerät (kennt das Messgerät)</t>
  </si>
  <si>
    <t>M112</t>
  </si>
  <si>
    <t>+/- 3mm</t>
  </si>
  <si>
    <t>RCD geprüft mit Prüftaste</t>
  </si>
  <si>
    <t>Alle PE geprüft</t>
  </si>
  <si>
    <t>Isomessung korrekt, alles muss eingeschalten sein</t>
  </si>
  <si>
    <t xml:space="preserve">Not-Halt gedrückt? </t>
  </si>
  <si>
    <t>Vorgehensweise, kennt den Ablauf</t>
  </si>
  <si>
    <t>Erklärt was er macht</t>
  </si>
  <si>
    <t>Rittal PE Anschlüsse, Türe, Grundplatte, Schrank</t>
  </si>
  <si>
    <t>Installation auf Wand</t>
  </si>
  <si>
    <t>Punkt 2,4,6,7 sind Messwerte sind zu protokollieren</t>
  </si>
  <si>
    <t>500mm</t>
  </si>
  <si>
    <t>600mm</t>
  </si>
  <si>
    <t>Schrank unten</t>
  </si>
  <si>
    <t>170 mm</t>
  </si>
  <si>
    <t>DIN-Schiene Abstand LS/Schützen</t>
  </si>
  <si>
    <t>DIN-Schiene Abstand Logo/Schützen</t>
  </si>
  <si>
    <t>S102 unten</t>
  </si>
  <si>
    <t>Messresultate richtig interpretiert</t>
  </si>
  <si>
    <t>&gt;F105&gt;X105</t>
  </si>
  <si>
    <t>&gt;A192&gt;+/-&gt;PE</t>
  </si>
  <si>
    <t>Revisionsschalter X112</t>
  </si>
  <si>
    <t>Revisionsschalter X136</t>
  </si>
  <si>
    <t>PE Anschlüsse Apparate Wand</t>
  </si>
  <si>
    <t>PE Anschlüsse Steckdosen Wand</t>
  </si>
  <si>
    <t>LOGO!</t>
  </si>
  <si>
    <t xml:space="preserve">Teil I, LOGO!, </t>
  </si>
  <si>
    <t>LOGO! A192 geerdet</t>
  </si>
  <si>
    <t>Sichtprüfung gemacht und Anlage ist sicher !!! Keine fliegenden Verkabelungen und offene Geräte sonst gibt es keine Spannung!!!</t>
  </si>
  <si>
    <t xml:space="preserve">Trasse Gerung </t>
  </si>
  <si>
    <t>Trasse Ecke unten</t>
  </si>
  <si>
    <t xml:space="preserve"> 1500mm</t>
  </si>
  <si>
    <t xml:space="preserve">ALP zu X112 </t>
  </si>
  <si>
    <t xml:space="preserve">ALP zu X 227 </t>
  </si>
  <si>
    <t xml:space="preserve">X225 </t>
  </si>
  <si>
    <t>X227</t>
  </si>
  <si>
    <t>X112 Revisionsschalter</t>
  </si>
  <si>
    <t>200mm</t>
  </si>
  <si>
    <t>freibestimmbares Mass 1</t>
  </si>
  <si>
    <t>freibestimmbares Mass 2</t>
  </si>
  <si>
    <t>freibestimmbares Mass 3</t>
  </si>
  <si>
    <t>900 mm</t>
  </si>
  <si>
    <t>Trasse 100x60</t>
  </si>
  <si>
    <t>1900 mm</t>
  </si>
  <si>
    <t xml:space="preserve">Kanal 60/40 Ende </t>
  </si>
  <si>
    <t>X138</t>
  </si>
  <si>
    <t>X132 T13</t>
  </si>
  <si>
    <t xml:space="preserve">KIR zu x134 </t>
  </si>
  <si>
    <t>300mm</t>
  </si>
  <si>
    <t xml:space="preserve">KIR zu x132 </t>
  </si>
  <si>
    <t>Trasse</t>
  </si>
  <si>
    <t>Gittertrasse</t>
  </si>
  <si>
    <t>ER Rohr</t>
  </si>
  <si>
    <t>X142</t>
  </si>
  <si>
    <t>X101</t>
  </si>
  <si>
    <t>X112</t>
  </si>
  <si>
    <t>Leuchte X132</t>
  </si>
  <si>
    <t>KIR zu X135</t>
  </si>
  <si>
    <t>S204 x/x Mitte waagrecht</t>
  </si>
  <si>
    <t>S206 y/y Mitte senkrecht</t>
  </si>
  <si>
    <t>490 mm</t>
  </si>
  <si>
    <t>Richtig =  Vorgabe Punktzahl, Falsch= 0 Punkte, (Keine Abstufung)</t>
  </si>
  <si>
    <t xml:space="preserve">Bewertungs-Punkte max </t>
  </si>
  <si>
    <t>Zwischentotal IB</t>
  </si>
  <si>
    <t>Trasse: Montage, Entgratung, Gerung, Ecke Panel A-B, Gesamteindruck,( 0-3 Punkte) 0= Unbrauchbar, 1= schlecht, 2= gut, 3= proffesionell</t>
  </si>
  <si>
    <t>ALP Rohre: Bögen, Enden, Briden, Entgratung, Gesamteindruck, 0= Unbrauchbar, 1= schlecht, 2= gut, 3= proffesionell</t>
  </si>
  <si>
    <t>Waagrecht: 2 freibestimmbare Messungen (alle Kandidaten gleiche Orte Messen)</t>
  </si>
  <si>
    <t>Senkrecht : 2 freibestimmbare Messungen (alle Kandidaten gleiche Orte Messen)</t>
  </si>
  <si>
    <t>Trasse: Montage, Entgratung, Übergang Trasse zu SGK Gesamteindruck,( 0-3 Punkte) 0= Unbrauchbar, 1= schlecht, 2= gut, 3= proffesionell</t>
  </si>
  <si>
    <t>Inst. Kanal: Gerungen, Enden, Befestigung, Entgratung, Gesamteindruck, 0= Unbrauchbar, 1= schlecht, 2= gut, 3= proffesionell</t>
  </si>
  <si>
    <t>Kabelführung: Trasse, Übergänge, Bögen, Befestigung, Ordnungstrennung, Gesamteindruck, ,( 0-3 Punkte) 0= Unbrauchbar, 1= schlecht, 2= gut, 3= proffesionell</t>
  </si>
  <si>
    <t>Trasse+ Gitter: Montage, Entgratung, Übergang Trasse zu Gitter, Übergang Trasse Panel B-C, Gesamteindruck,( 0-3 Punkte) 0= Unbrauchbar, 1= schlecht, 2= gut, 3= proffesionell</t>
  </si>
  <si>
    <t>Genagelte Kabel: Gerungen, Abstände, Befestigung, Gesamteindruck, 0= Unbrauchbar, 1= schlecht, 2= gut, 3= proffesionell</t>
  </si>
  <si>
    <t>KIR Rohre: Montage, Entgratung,Brieden, Bögen von Panel B zu C, Gesamteindruck,( 0-3 Punkte) 0= Unbrauchbar, 1= schlecht, 2= gut, 3= proffesionell</t>
  </si>
  <si>
    <t>Rohre, Kanäle, Kabel</t>
  </si>
  <si>
    <t>Senkrecht (KIR Rohre zu Panel D): 2 freibestimmbare Messungen (alle Kandidaten gleiche Orte Messen)</t>
  </si>
  <si>
    <t>Kabelführung: Trasse, Übergänge, Bögen, Einführung in Apparate, Gesamteindruck</t>
  </si>
  <si>
    <t>freibestimmbarer Apparat 1 : Montage, im Wasser, Kabeleinführung,  richtig gem. Plan, Gesamteindruck,</t>
  </si>
  <si>
    <t>freibestimmbarer Apparat 2 : Montage, im Wasser, Kabeleinführung,  richtig gem. Plan, Gesamteindruck,</t>
  </si>
  <si>
    <t>freibestimmbarer Apparat 3 : Montage, im Wasser, Kabeleinführung, richtige gem. Plan, Gesamteindruck</t>
  </si>
  <si>
    <t>freibestimmbarer Apparat 3 : Montage, im Wasser, Kabelverschraubung, IP Schutz, richtig gem. Plan, Gesamteindruck,</t>
  </si>
  <si>
    <t>freibestimmbarer Apparat 2 : Montage, im Wasser, Kabelverschraubung,IP Schutz, richtig gem. Plan, Gesamteindruck,</t>
  </si>
  <si>
    <t>freibestimmbarer Apparat 1 : Montage, im Wasser, Kabelverschraubung, IP Schutz,  richtig gem. Plan, Gesamteindruck</t>
  </si>
  <si>
    <t>Schaltschrank: Montag, im Wasser, IP Schutz, Kabelverschraubungen, Anordung gem. Vorlage, Beschädigungen/ Kratzer, Gesamteindruck, ( 0-3 Punkte) 0= Unbrauchbar, 1= schlecht, 2= gut, 3= proffesionell</t>
  </si>
  <si>
    <t>freibestimmbarer Apparat 4 : Montage, im Wasser, Kabelverschraubung, IP Schutz, richtig gem. Plan, Gesamteindruck,</t>
  </si>
  <si>
    <t>freibestimmbarer Apparat 1 : Montage, Kabeleinführung,  richtig gem. Plan, Gesamteindruck,</t>
  </si>
  <si>
    <t>freibestimmbarer Apparat 2 : Montage, Kabeleinführung,  richtig gem. Plan, Gesamteindruck,</t>
  </si>
  <si>
    <t>Freibestimmbarer Apparat 1: Kabeleinführung Länge OK, Keine verletzten Leiter, Dahtlängen OK, Festigkeit Kontaktierung, nicht benutzte Leiter Isoliert, Dahtenden kein sichtbares CU und richtige Verwendung von Hülsen je nach Anschluss, Gesamteindruck</t>
  </si>
  <si>
    <t>Freibestimmbarer Apparat 2: Kabeleinführung Länge OK, Keine verletzten Leiter, Dahtlängen OK, Festigkeit Kontaktierung, nicht benutzte Leiter Isoliert, Dahtenden kein sichtbares CU und richtige Verwendung von Hülsen je nach Anschluss, Gesamteindruck</t>
  </si>
  <si>
    <t>Freibestimmbarer Apparat 3: Kabeleinführung Länge OK, Keine verletzten Leiter, Dahtlängen OK, Festigkeit Kontaktierung, nicht benutzte Leiter Isoliert, Dahtenden kein sichtbares CU und richtige Verwendung von Hülsen je nach Anschluss, Gesamteindruck</t>
  </si>
  <si>
    <t>freibestimmbarer Apparat 4: Montage, im Wasser, Kabeleinführung, richtige gem. Plan, Gesamteindruck</t>
  </si>
  <si>
    <t>Freibestimmbarer Apparat 4: Kabeleinführung Länge OK, Keine verletzten Leiter, Dahtlängen OK, Festigkeit Kontaktierung, nicht benutzte Leiter Isoliert, Dahtenden kein sichtbares CU und richtige Verwendung von Hülsen je nach Anschluss, Gesamteindruck</t>
  </si>
  <si>
    <t>Anschlusskabel: Kabeleinführung Länge OK, Keine verletzten Leiter, Dahtlängen OK, Festigkeit Kontaktierung, nicht benutzte Leiter Isoliert, Dahtenden kein sichtbares CU und richtige Verwendung von Hülsen je nach Anschluss, Gesamteindruck</t>
  </si>
  <si>
    <t xml:space="preserve">Teil F, Verdrahtung SGK </t>
  </si>
  <si>
    <t>X101&gt; S101</t>
  </si>
  <si>
    <t>Richtige Verdrahtung nach Schema, richtige Funktion mit externen Apparaten!!! auf der Wand, ohne Software Funktion(Software-Funktion durch Betätigung Schützen testen)</t>
  </si>
  <si>
    <t>&gt;Q112&gt;Q144&gt;Q146&gt;X112</t>
  </si>
  <si>
    <t>&gt;F122&gt;Q202&gt;Q205&gt;X122&gt;X116</t>
  </si>
  <si>
    <t>&gt;F126&gt;X126&gt;X126 (T23 auf L2)</t>
  </si>
  <si>
    <t>&gt;F134&gt;K137&gt;K139&gt;X134&gt;X135&gt;X136&gt;X138</t>
  </si>
  <si>
    <t>&gt;F142&gt;S142&gt;Q144&gt;Q146&gt;X145&gt;X147 (ES muss mit Gleiter funktionieren)</t>
  </si>
  <si>
    <t>&gt;F152&gt;A152&gt;F154&gt;X155</t>
  </si>
  <si>
    <t>&gt;H162&gt;H163&gt;H164&gt;H165&gt;H167&gt;H168</t>
  </si>
  <si>
    <t>&gt;I1&gt; Q112</t>
  </si>
  <si>
    <t>&gt;I2&gt;I3&gt;S204</t>
  </si>
  <si>
    <t>&gt;I4&gt;S205</t>
  </si>
  <si>
    <t>&gt;I5&gt;S206</t>
  </si>
  <si>
    <t>&gt;I7/AE1&gt; R225 (richtige Drehrichtung 0-10)</t>
  </si>
  <si>
    <t>&gt;I8/AE2&gt; R227 (richtige Drehrichtung 0-10)</t>
  </si>
  <si>
    <t>&gt;Q1&gt;Q202, &gt;Q2&gt;Q205</t>
  </si>
  <si>
    <t>&gt;Q3&gt;K206, Q4&gt;K207</t>
  </si>
  <si>
    <t>X132&gt;Hand-0-Auto Schaltung Licht Garage mit PIR</t>
  </si>
  <si>
    <t>&gt;F132&gt;X132</t>
  </si>
  <si>
    <t>Erreicht</t>
  </si>
  <si>
    <t>Vorgabe</t>
  </si>
  <si>
    <t>Vorgabe Punktzahl, mit Abstufung 0,1,2,3</t>
  </si>
  <si>
    <t>Zwischentotal UKV</t>
  </si>
  <si>
    <t>Zwischentotal Wand</t>
  </si>
  <si>
    <t>Zwischentotal Verdrahtung Rital</t>
  </si>
  <si>
    <t>Klemmenabdeckung gelb bei X101 montiert</t>
  </si>
  <si>
    <t>Motorschutzschalter In gemäss Schema eingestellt</t>
  </si>
  <si>
    <t xml:space="preserve">Ordnung am Arbeitsplatz Tag 1 </t>
  </si>
  <si>
    <t>Ordnung am Arbeitsplatz Tag 2</t>
  </si>
  <si>
    <t>Ordnung am Arbeitsplatz Tag 3</t>
  </si>
  <si>
    <t>Beschriftungen</t>
  </si>
  <si>
    <t>Zwischentotal Beschriftung</t>
  </si>
  <si>
    <t>Ergebnis dividiert durch Punktemaximum mal Gewichtung</t>
  </si>
  <si>
    <t>Gewichtung  auf 100 Punkte</t>
  </si>
  <si>
    <t xml:space="preserve">Ergebnis dividiert durch Punktemaximum mal Gewichtung </t>
  </si>
  <si>
    <t>Schrank Rittal</t>
  </si>
  <si>
    <t>Für die LOGO! Funktion kann die Software anhand der Simulation überprüft werden oder direkt auf der Anlage des Kandidaten, mittels Hardware.</t>
  </si>
  <si>
    <t>H-0-A Boiler Umschaltfunktion (Automat nur Freigabe und Verriegelung mit Handbetrieb prüfen) funktioniert nach Vorgabe. (0-3 Punkte) 
0= keine Funktion, 1= Funktion mit vielen Fehlern, 2= kleine Fehler sind noch vorhanden, 3= Funktioniert wie es soll.</t>
  </si>
  <si>
    <t>Stufenschaltung Automat Boiler funktioniert nach Vorgabe. (0-3 Punkte) 
0= keine Funktion, 1= Funktion mit vielen Fehlern, 2= kleine Fehler sind noch vorhanden, 3= Funktioniert wie es soll.</t>
  </si>
  <si>
    <t>Taster 1mal Ladung Boiler funktioniert nach Vorgabe. (0-3 Punkte) 
0= keine Funktion, 1= Funktion mit vielen Fehlern, 2= kleine Fehler sind noch vorhanden, 3= Funktioniert wie es soll.</t>
  </si>
  <si>
    <t>WP Ansteuerung funktioniert nach Vorgabe. (0-3 Punkte) 
0= keine Funktion, 1= Funktion mit vielen Fehlern, 2= kleine Fehler sind noch vorhanden, 3= Funktioniert wie es soll.</t>
  </si>
  <si>
    <t>Meldetexte und Anzeigen sind inhaltlich nach Vorgabe. (0-3 Punkte) 
0= keine Funktion, 1= Funktion mit vielen Fehlern, 2= kleine Fehler sind noch vorhanden, 3= Funktioniert wie es soll.</t>
  </si>
  <si>
    <t>Programmierung: hat das Programm eine Struktur, Lesbarkeit. (0-3 Punkte) 
0= kein Programm oder Chaos, 1=lesbar aber schwierig, 2= lesbar, OK, 3= guter Aufbau, Lesbarkeit, Merker verwendet</t>
  </si>
  <si>
    <t>Allgemeines Programm: Programm übertragen, Uhrzeit gestellt, Anschlussnamen vergeben, Aufteilung auf mehrere Seiten, Kommentare eingefügt (0-3 Punkte) 
0= nichts gemacht, 1= wenige Punkte erfüllt, 2= gut, ein paar Sachen fehlen, 3= sehr gut, vorbildlich</t>
  </si>
  <si>
    <t>Apparate und Schaltschrank</t>
  </si>
  <si>
    <t>Name:</t>
  </si>
  <si>
    <t>Teil E, Apparate und Schaltschrank</t>
  </si>
  <si>
    <t>Verdrahtung Abgang Automaten bis Klemmen 400/230: Drahtführung, richtige Querschnitte, Farbwahl, keine Verletzungen, Festigkeit Kontaktierung, nicht benutzte Leiter Isoliert, Dahtenden kein sichtbares CU und richtige Verwendung von Hülsen je nach Anschluss, Gesamteindruck,( 0-3 Punkte) 0= Unbrauchbar, 1= schlecht, 2= gut, 3= professionell</t>
  </si>
  <si>
    <t>Verdrahtung Eingangseite 400/230 Automaten: Drahtführung, richtige Querschnitte, Farbwahl, keine Verletzungen, Festigkeit Kontaktierung, nicht benutzte Leiter Isoliert, Dahtenden kein sichtbares CU und richtige Verwendung von Hülsen je nach Anschluss, Gesamteindruck,( 0-3 Punkte) 
0= Unbrauchbar, 1= schlecht, 2= gut, 3= professionell</t>
  </si>
  <si>
    <t>Verdrahtung Abgang Trafo bis Klemmen 24V: Drahtführung, richtige Querschnitte, Farbwahl, keine Verletzungen, Festigkeit Kontaktierung, nicht benutzte Leiter Isoliert, Dahtenden kein sichtbares CU und richtige Verwendung von Hülsen je nach Anschluss, Gesamteindruck,( 0-3 Punkte) 0= Unbrauchbar, 1= schlecht, 2= gut, 3= professionell</t>
  </si>
  <si>
    <t>Türe SGK: Drahtführung, Übergang, richtige Querschnitte, Farbwahl, keine Verletzungen, Festigkeit Kontaktierung, nicht benutzte Leiter Isoliert, Dahtenden kein sichtbares CU und richtige Verwendung von Hülsen je nach Anschluss, Gesamteindruck,( 0-3 Punkte) 0= Unbrauchbar, 1= schlecht, 2= gut, 3= professionell</t>
  </si>
  <si>
    <t>Kabel Anschlüsse auf Klemmen: Kabellänge, keine Verletzungen, Festigkeit Kontaktierung, nicht benutzte Leiter Isoliert, richtige Kabel nach Schema, gleichmässiges Anschlussbild,  Gesamteindruck,( 0-3 Punkte) 0= Unbrauchbar, 1= schlecht, 2= gut, 3= professionell</t>
  </si>
  <si>
    <t>Schaltschrank Gesamteindruck, Optik, Sauberkeit (kein Schmutz), gemäss Layout aufgebaut, Befestigung und Schnitte Verdrahtungskanäle( 0-3 Punkte) 0= Unbrauchbar, 1= schlecht, 2= gut, 3= professionell</t>
  </si>
  <si>
    <t>Beschriftung SGK innen: Klemmen, Automaten, Schützen, Türeinbauten, gemäss Schema, Sauberkeit, Gesamteindruck, ( 0-3 Punkte) 0= Unbrauchbar, 1= schlecht, 2= gut, 3= professionell</t>
  </si>
  <si>
    <t>Beschriftung SGK Aussen: Türeinbauten, Hauptschater, Klartext nach Funktion gem Schema, Sauberkeit, Gesamteindruck, ( 0-3 Punkte) 0= Unbrauchbar, 1= schlecht, 2= gut, 3= professionell</t>
  </si>
  <si>
    <t>Beschriftung Apparate Panel A-D: Apparate, gem Plan und Schema, Sauberkeit, Gesamteindruck, ( 0-3 Punkte) 0= Unbrauchbar, 1= schlecht, 2= gut, 3= professionell</t>
  </si>
  <si>
    <t>Meldetexte und Anzeigen funktionieren nach Vorgabe (Proritäten, Anzeigedauer, Farbe). (0-3 Punkte) 
0= keine Funktion, 1= Funktion mit vielen Fehlern, 2= kleine Fehler sind noch vorhanden, 3= Funktioniert wie es soll.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</si>
</sst>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0.00;[Red]0.00"/>
  </numFmts>
  <fonts count="14" x14ac:knownFonts="1">
    <font>
      <sz val="10"/>
      <name val="Arial"/>
    </font>
    <font>
      <b/>
      <sz val="24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26"/>
      <color theme="4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49" fontId="3" fillId="0" borderId="2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0" fillId="0" borderId="2" xfId="0" applyBorder="1"/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2" xfId="0" applyFont="1" applyBorder="1"/>
    <xf numFmtId="0" fontId="0" fillId="0" borderId="0" xfId="0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49" fontId="5" fillId="3" borderId="2" xfId="0" applyNumberFormat="1" applyFont="1" applyFill="1" applyBorder="1" applyAlignment="1">
      <alignment horizontal="left"/>
    </xf>
    <xf numFmtId="49" fontId="5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49" fontId="5" fillId="3" borderId="2" xfId="0" applyNumberFormat="1" applyFont="1" applyFill="1" applyBorder="1" applyAlignment="1">
      <alignment horizontal="left" wrapText="1"/>
    </xf>
    <xf numFmtId="0" fontId="5" fillId="0" borderId="2" xfId="0" applyFont="1" applyBorder="1" applyAlignment="1">
      <alignment horizontal="right"/>
    </xf>
    <xf numFmtId="0" fontId="5" fillId="3" borderId="2" xfId="0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left" vertical="center" wrapText="1" shrinkToFit="1"/>
    </xf>
    <xf numFmtId="0" fontId="5" fillId="3" borderId="2" xfId="0" applyFont="1" applyFill="1" applyBorder="1" applyAlignment="1">
      <alignment horizontal="left" wrapText="1" readingOrder="1"/>
    </xf>
    <xf numFmtId="49" fontId="5" fillId="3" borderId="2" xfId="0" applyNumberFormat="1" applyFont="1" applyFill="1" applyBorder="1" applyAlignment="1">
      <alignment horizontal="left" wrapText="1" readingOrder="1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right"/>
    </xf>
    <xf numFmtId="49" fontId="2" fillId="0" borderId="2" xfId="0" applyNumberFormat="1" applyFont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164" fontId="0" fillId="5" borderId="2" xfId="0" applyNumberFormat="1" applyFill="1" applyBorder="1" applyAlignment="1" applyProtection="1">
      <alignment horizontal="center"/>
      <protection locked="0" hidden="1"/>
    </xf>
    <xf numFmtId="164" fontId="0" fillId="0" borderId="2" xfId="0" applyNumberFormat="1" applyBorder="1" applyAlignment="1" applyProtection="1">
      <alignment horizontal="center"/>
      <protection locked="0" hidden="1"/>
    </xf>
    <xf numFmtId="164" fontId="5" fillId="5" borderId="2" xfId="0" applyNumberFormat="1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/>
    </xf>
    <xf numFmtId="164" fontId="0" fillId="3" borderId="2" xfId="0" applyNumberFormat="1" applyFill="1" applyBorder="1" applyAlignment="1" applyProtection="1">
      <alignment horizontal="center"/>
      <protection locked="0" hidden="1"/>
    </xf>
    <xf numFmtId="164" fontId="5" fillId="5" borderId="2" xfId="0" applyNumberFormat="1" applyFont="1" applyFill="1" applyBorder="1" applyAlignment="1" applyProtection="1">
      <alignment horizontal="center"/>
      <protection locked="0" hidden="1"/>
    </xf>
    <xf numFmtId="1" fontId="2" fillId="0" borderId="2" xfId="0" applyNumberFormat="1" applyFont="1" applyBorder="1" applyAlignment="1">
      <alignment horizontal="center"/>
    </xf>
    <xf numFmtId="1" fontId="2" fillId="4" borderId="2" xfId="0" applyNumberFormat="1" applyFont="1" applyFill="1" applyBorder="1" applyAlignment="1">
      <alignment horizontal="center"/>
    </xf>
    <xf numFmtId="0" fontId="2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0" xfId="0" applyFont="1" applyBorder="1" applyAlignment="1"/>
    <xf numFmtId="49" fontId="0" fillId="4" borderId="2" xfId="0" applyNumberFormat="1" applyFill="1" applyBorder="1" applyAlignment="1">
      <alignment horizontal="center"/>
    </xf>
    <xf numFmtId="0" fontId="0" fillId="0" borderId="2" xfId="0" applyBorder="1" applyAlignment="1">
      <alignment wrapText="1"/>
    </xf>
    <xf numFmtId="49" fontId="2" fillId="5" borderId="2" xfId="0" applyNumberFormat="1" applyFont="1" applyFill="1" applyBorder="1" applyAlignment="1"/>
    <xf numFmtId="0" fontId="2" fillId="0" borderId="2" xfId="0" applyNumberFormat="1" applyFont="1" applyBorder="1" applyAlignment="1">
      <alignment horizontal="left"/>
    </xf>
    <xf numFmtId="0" fontId="0" fillId="4" borderId="2" xfId="0" applyNumberFormat="1" applyFill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5" fillId="4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0" fontId="5" fillId="0" borderId="2" xfId="0" applyFont="1" applyBorder="1" applyAlignment="1"/>
    <xf numFmtId="0" fontId="6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 applyProtection="1">
      <alignment horizontal="center" vertical="center"/>
      <protection locked="0" hidden="1"/>
    </xf>
    <xf numFmtId="164" fontId="0" fillId="5" borderId="2" xfId="0" applyNumberFormat="1" applyFill="1" applyBorder="1" applyAlignment="1" applyProtection="1">
      <alignment horizontal="center" vertical="center"/>
      <protection locked="0" hidden="1"/>
    </xf>
    <xf numFmtId="164" fontId="0" fillId="3" borderId="2" xfId="0" applyNumberFormat="1" applyFill="1" applyBorder="1" applyAlignment="1" applyProtection="1">
      <alignment horizontal="center" vertical="center"/>
      <protection locked="0" hidden="1"/>
    </xf>
    <xf numFmtId="164" fontId="0" fillId="4" borderId="2" xfId="0" applyNumberForma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0" fillId="0" borderId="0" xfId="0" applyNumberFormat="1" applyBorder="1" applyAlignment="1" applyProtection="1">
      <alignment horizontal="center" vertical="center"/>
      <protection locked="0" hidden="1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left" vertical="center" wrapText="1" readingOrder="1"/>
    </xf>
    <xf numFmtId="0" fontId="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1" fontId="2" fillId="4" borderId="8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6" borderId="2" xfId="0" applyFont="1" applyFill="1" applyBorder="1" applyAlignment="1">
      <alignment vertical="center"/>
    </xf>
    <xf numFmtId="0" fontId="8" fillId="6" borderId="5" xfId="0" applyFont="1" applyFill="1" applyBorder="1" applyAlignment="1">
      <alignment vertical="center"/>
    </xf>
    <xf numFmtId="0" fontId="3" fillId="0" borderId="2" xfId="0" applyNumberFormat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64" fontId="2" fillId="7" borderId="2" xfId="0" applyNumberFormat="1" applyFont="1" applyFill="1" applyBorder="1" applyAlignment="1" applyProtection="1">
      <alignment horizontal="center"/>
      <protection locked="0" hidden="1"/>
    </xf>
    <xf numFmtId="0" fontId="0" fillId="7" borderId="2" xfId="0" applyFill="1" applyBorder="1" applyAlignment="1">
      <alignment horizontal="center"/>
    </xf>
    <xf numFmtId="164" fontId="2" fillId="7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/>
    <xf numFmtId="0" fontId="0" fillId="0" borderId="0" xfId="0" applyFill="1"/>
    <xf numFmtId="164" fontId="5" fillId="6" borderId="2" xfId="0" applyNumberFormat="1" applyFont="1" applyFill="1" applyBorder="1" applyAlignment="1" applyProtection="1">
      <alignment horizontal="center" vertical="center"/>
      <protection locked="0" hidden="1"/>
    </xf>
    <xf numFmtId="0" fontId="5" fillId="4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2" fillId="5" borderId="2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64" fontId="2" fillId="7" borderId="2" xfId="0" applyNumberFormat="1" applyFont="1" applyFill="1" applyBorder="1" applyAlignment="1" applyProtection="1">
      <alignment horizontal="center" vertical="center"/>
      <protection locked="0" hidden="1"/>
    </xf>
    <xf numFmtId="49" fontId="0" fillId="0" borderId="10" xfId="0" applyNumberFormat="1" applyBorder="1" applyAlignment="1">
      <alignment horizontal="center"/>
    </xf>
    <xf numFmtId="0" fontId="0" fillId="0" borderId="10" xfId="0" applyBorder="1"/>
    <xf numFmtId="164" fontId="0" fillId="0" borderId="10" xfId="0" applyNumberFormat="1" applyBorder="1" applyAlignment="1" applyProtection="1">
      <alignment horizontal="center" vertical="center"/>
      <protection locked="0" hidden="1"/>
    </xf>
    <xf numFmtId="0" fontId="0" fillId="0" borderId="10" xfId="0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2" xfId="0" applyNumberFormat="1" applyFill="1" applyBorder="1" applyAlignment="1" applyProtection="1">
      <alignment horizontal="center"/>
      <protection locked="0" hidden="1"/>
    </xf>
    <xf numFmtId="0" fontId="0" fillId="0" borderId="1" xfId="0" applyFill="1" applyBorder="1"/>
    <xf numFmtId="0" fontId="0" fillId="0" borderId="2" xfId="0" applyFill="1" applyBorder="1"/>
    <xf numFmtId="0" fontId="8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" fontId="13" fillId="0" borderId="11" xfId="0" applyNumberFormat="1" applyFont="1" applyBorder="1"/>
    <xf numFmtId="1" fontId="3" fillId="0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right" vertical="center"/>
    </xf>
    <xf numFmtId="164" fontId="2" fillId="6" borderId="2" xfId="0" applyNumberFormat="1" applyFont="1" applyFill="1" applyBorder="1" applyAlignment="1" applyProtection="1">
      <alignment horizontal="center" vertical="center"/>
      <protection locked="0" hidden="1"/>
    </xf>
    <xf numFmtId="164" fontId="2" fillId="5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2" fillId="6" borderId="2" xfId="0" applyNumberFormat="1" applyFont="1" applyFill="1" applyBorder="1" applyAlignment="1" applyProtection="1">
      <alignment horizontal="center" vertical="center"/>
      <protection locked="0" hidden="1"/>
    </xf>
    <xf numFmtId="1" fontId="2" fillId="7" borderId="2" xfId="0" applyNumberFormat="1" applyFont="1" applyFill="1" applyBorder="1" applyAlignment="1" applyProtection="1">
      <alignment horizontal="center" vertical="center"/>
      <protection locked="0" hidden="1"/>
    </xf>
    <xf numFmtId="0" fontId="0" fillId="0" borderId="8" xfId="0" applyBorder="1" applyAlignment="1">
      <alignment horizontal="center"/>
    </xf>
    <xf numFmtId="0" fontId="2" fillId="7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4" xfId="0" applyFont="1" applyFill="1" applyBorder="1" applyAlignment="1">
      <alignment horizontal="left" vertical="center"/>
    </xf>
    <xf numFmtId="49" fontId="2" fillId="5" borderId="2" xfId="0" applyNumberFormat="1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8" fillId="7" borderId="2" xfId="0" applyFont="1" applyFill="1" applyBorder="1" applyAlignment="1">
      <alignment horizontal="left" vertical="center"/>
    </xf>
    <xf numFmtId="49" fontId="5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8" fillId="6" borderId="2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8" borderId="5" xfId="0" applyNumberFormat="1" applyFont="1" applyFill="1" applyBorder="1" applyAlignment="1">
      <alignment horizontal="left" vertical="center" wrapText="1"/>
    </xf>
    <xf numFmtId="49" fontId="4" fillId="8" borderId="6" xfId="0" applyNumberFormat="1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/>
    <xf numFmtId="0" fontId="5" fillId="0" borderId="2" xfId="0" applyNumberFormat="1" applyFon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2" fillId="5" borderId="2" xfId="0" applyNumberFormat="1" applyFont="1" applyFill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0" borderId="2" xfId="0" applyFont="1" applyBorder="1" applyAlignment="1"/>
    <xf numFmtId="0" fontId="5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readingOrder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topLeftCell="A4" zoomScale="170" zoomScaleNormal="170" workbookViewId="0">
      <selection sqref="A1:E15"/>
    </sheetView>
  </sheetViews>
  <sheetFormatPr baseColWidth="10" defaultRowHeight="12.75" x14ac:dyDescent="0.2"/>
  <cols>
    <col min="1" max="1" width="9" style="3" customWidth="1"/>
    <col min="2" max="2" width="56.42578125" customWidth="1"/>
    <col min="3" max="3" width="17" customWidth="1"/>
    <col min="4" max="4" width="16.42578125" customWidth="1"/>
    <col min="5" max="6" width="11.42578125" style="100"/>
  </cols>
  <sheetData>
    <row r="1" spans="1:6" ht="30" x14ac:dyDescent="0.4">
      <c r="A1" s="151" t="s">
        <v>0</v>
      </c>
      <c r="B1" s="152"/>
      <c r="C1" s="152"/>
      <c r="D1" s="153"/>
      <c r="E1" s="120"/>
    </row>
    <row r="2" spans="1:6" ht="27.75" customHeight="1" x14ac:dyDescent="0.4">
      <c r="A2" s="151" t="s">
        <v>213</v>
      </c>
      <c r="B2" s="152"/>
      <c r="C2" s="152"/>
      <c r="D2" s="152"/>
      <c r="E2" s="121"/>
    </row>
    <row r="3" spans="1:6" hidden="1" x14ac:dyDescent="0.2"/>
    <row r="4" spans="1:6" ht="45.75" customHeight="1" x14ac:dyDescent="0.2">
      <c r="A4" s="15" t="s">
        <v>53</v>
      </c>
      <c r="B4" s="122" t="s">
        <v>54</v>
      </c>
      <c r="C4" s="15" t="s">
        <v>136</v>
      </c>
      <c r="D4" s="15" t="s">
        <v>55</v>
      </c>
      <c r="E4" s="15" t="s">
        <v>187</v>
      </c>
    </row>
    <row r="5" spans="1:6" ht="26.25" x14ac:dyDescent="0.2">
      <c r="A5" s="123" t="s">
        <v>56</v>
      </c>
      <c r="B5" s="135" t="s">
        <v>47</v>
      </c>
      <c r="C5" s="124">
        <f>'A Masse'!E77</f>
        <v>50</v>
      </c>
      <c r="D5" s="125">
        <v>15</v>
      </c>
      <c r="E5" s="138">
        <f>'A Masse'!E78</f>
        <v>0</v>
      </c>
    </row>
    <row r="6" spans="1:6" ht="26.25" x14ac:dyDescent="0.2">
      <c r="A6" s="127" t="s">
        <v>57</v>
      </c>
      <c r="B6" s="90" t="s">
        <v>48</v>
      </c>
      <c r="C6" s="128">
        <f>'B Funktion_'!C43</f>
        <v>29</v>
      </c>
      <c r="D6" s="126">
        <v>25</v>
      </c>
      <c r="E6" s="139"/>
    </row>
    <row r="7" spans="1:6" ht="26.25" x14ac:dyDescent="0.2">
      <c r="A7" s="127" t="s">
        <v>58</v>
      </c>
      <c r="B7" s="90" t="s">
        <v>49</v>
      </c>
      <c r="C7" s="128">
        <f>'C Inbetriebnahme'!C24</f>
        <v>14</v>
      </c>
      <c r="D7" s="126">
        <v>6</v>
      </c>
      <c r="E7" s="139"/>
    </row>
    <row r="8" spans="1:6" ht="26.25" x14ac:dyDescent="0.2">
      <c r="A8" s="127" t="s">
        <v>59</v>
      </c>
      <c r="B8" s="90" t="s">
        <v>148</v>
      </c>
      <c r="C8" s="128">
        <f>'D Rohre, Kanäle, Kabel'!C34</f>
        <v>38</v>
      </c>
      <c r="D8" s="126">
        <v>10</v>
      </c>
      <c r="E8" s="139"/>
    </row>
    <row r="9" spans="1:6" ht="26.25" x14ac:dyDescent="0.2">
      <c r="A9" s="127" t="s">
        <v>60</v>
      </c>
      <c r="B9" s="90" t="s">
        <v>212</v>
      </c>
      <c r="C9" s="128">
        <f>'E Apparate, Schaltschrank'!C30</f>
        <v>16</v>
      </c>
      <c r="D9" s="126">
        <v>10</v>
      </c>
      <c r="E9" s="139"/>
    </row>
    <row r="10" spans="1:6" ht="26.25" x14ac:dyDescent="0.2">
      <c r="A10" s="127" t="s">
        <v>61</v>
      </c>
      <c r="B10" s="90" t="s">
        <v>50</v>
      </c>
      <c r="C10" s="129">
        <f>'F Verdrahtung'!C23</f>
        <v>27</v>
      </c>
      <c r="D10" s="126">
        <v>10</v>
      </c>
      <c r="E10" s="139"/>
    </row>
    <row r="11" spans="1:6" ht="26.25" x14ac:dyDescent="0.2">
      <c r="A11" s="127" t="s">
        <v>62</v>
      </c>
      <c r="B11" s="90" t="s">
        <v>51</v>
      </c>
      <c r="C11" s="129">
        <f>'G Anschlüsse'!C27</f>
        <v>14</v>
      </c>
      <c r="D11" s="126">
        <v>9</v>
      </c>
      <c r="E11" s="139"/>
    </row>
    <row r="12" spans="1:6" ht="26.25" x14ac:dyDescent="0.2">
      <c r="A12" s="127" t="s">
        <v>63</v>
      </c>
      <c r="B12" s="90" t="s">
        <v>52</v>
      </c>
      <c r="C12" s="129">
        <f>'H Sicherheit'!C20</f>
        <v>11</v>
      </c>
      <c r="D12" s="126">
        <v>3</v>
      </c>
      <c r="E12" s="139"/>
    </row>
    <row r="13" spans="1:6" ht="26.25" x14ac:dyDescent="0.2">
      <c r="A13" s="127" t="s">
        <v>64</v>
      </c>
      <c r="B13" s="90" t="s">
        <v>99</v>
      </c>
      <c r="C13" s="128">
        <f>'I LOGO_'!C18</f>
        <v>24</v>
      </c>
      <c r="D13" s="126">
        <v>12</v>
      </c>
      <c r="E13" s="139"/>
    </row>
    <row r="14" spans="1:6" ht="9.75" customHeight="1" thickBot="1" x14ac:dyDescent="0.25">
      <c r="A14" s="136"/>
      <c r="B14" s="136"/>
      <c r="C14" s="130"/>
      <c r="D14" s="133"/>
      <c r="E14" s="134"/>
      <c r="F14" s="95"/>
    </row>
    <row r="15" spans="1:6" ht="35.25" thickTop="1" thickBot="1" x14ac:dyDescent="0.55000000000000004">
      <c r="A15" s="154" t="s">
        <v>65</v>
      </c>
      <c r="B15" s="154"/>
      <c r="C15" s="131">
        <f>SUM(C5:C14)</f>
        <v>223</v>
      </c>
      <c r="D15" s="132">
        <f>SUM(D5:D13)</f>
        <v>100</v>
      </c>
      <c r="E15" s="137">
        <f>E5+E6+E7+E8+E9+E10+E11+E12+E13</f>
        <v>0</v>
      </c>
    </row>
  </sheetData>
  <mergeCells count="3">
    <mergeCell ref="A2:D2"/>
    <mergeCell ref="A1:D1"/>
    <mergeCell ref="A15:B15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opLeftCell="A11" zoomScale="190" zoomScaleNormal="190" workbookViewId="0">
      <selection sqref="A1:D20"/>
    </sheetView>
  </sheetViews>
  <sheetFormatPr baseColWidth="10" defaultRowHeight="12.75" x14ac:dyDescent="0.2"/>
  <cols>
    <col min="1" max="1" width="7.140625" style="3" customWidth="1"/>
    <col min="2" max="2" width="64.85546875" customWidth="1"/>
    <col min="3" max="3" width="8" style="70" bestFit="1" customWidth="1"/>
    <col min="4" max="4" width="7.42578125" style="3" bestFit="1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100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ht="36" customHeight="1" x14ac:dyDescent="0.2">
      <c r="A6" s="188" t="s">
        <v>204</v>
      </c>
      <c r="B6" s="189"/>
      <c r="C6" s="189"/>
      <c r="D6" s="190"/>
      <c r="E6" s="94"/>
      <c r="F6" s="94"/>
    </row>
    <row r="7" spans="1:6" ht="21" customHeight="1" x14ac:dyDescent="0.2">
      <c r="A7" s="30"/>
      <c r="B7" s="30"/>
      <c r="C7" s="65" t="s">
        <v>188</v>
      </c>
      <c r="D7" s="72" t="s">
        <v>187</v>
      </c>
      <c r="E7" s="94"/>
      <c r="F7" s="94"/>
    </row>
    <row r="8" spans="1:6" ht="51" x14ac:dyDescent="0.2">
      <c r="A8" s="36">
        <v>1</v>
      </c>
      <c r="B8" s="77" t="s">
        <v>205</v>
      </c>
      <c r="C8" s="140">
        <v>3</v>
      </c>
      <c r="D8" s="105"/>
    </row>
    <row r="9" spans="1:6" ht="38.25" x14ac:dyDescent="0.2">
      <c r="A9" s="37">
        <f>A8+1</f>
        <v>2</v>
      </c>
      <c r="B9" s="29" t="s">
        <v>206</v>
      </c>
      <c r="C9" s="140">
        <v>3</v>
      </c>
      <c r="D9" s="105"/>
    </row>
    <row r="10" spans="1:6" ht="38.25" x14ac:dyDescent="0.2">
      <c r="A10" s="37">
        <f t="shared" ref="A10:A15" si="0">A9+1</f>
        <v>3</v>
      </c>
      <c r="B10" s="29" t="s">
        <v>207</v>
      </c>
      <c r="C10" s="140">
        <v>3</v>
      </c>
      <c r="D10" s="105"/>
    </row>
    <row r="11" spans="1:6" ht="38.25" x14ac:dyDescent="0.2">
      <c r="A11" s="37">
        <f t="shared" si="0"/>
        <v>4</v>
      </c>
      <c r="B11" s="29" t="s">
        <v>208</v>
      </c>
      <c r="C11" s="140">
        <v>3</v>
      </c>
      <c r="D11" s="105"/>
    </row>
    <row r="12" spans="1:6" ht="51" x14ac:dyDescent="0.2">
      <c r="A12" s="37">
        <f t="shared" si="0"/>
        <v>5</v>
      </c>
      <c r="B12" s="29" t="s">
        <v>224</v>
      </c>
      <c r="C12" s="140">
        <v>3</v>
      </c>
      <c r="D12" s="105"/>
    </row>
    <row r="13" spans="1:6" ht="38.25" x14ac:dyDescent="0.2">
      <c r="A13" s="37">
        <f t="shared" si="0"/>
        <v>6</v>
      </c>
      <c r="B13" s="29" t="s">
        <v>209</v>
      </c>
      <c r="C13" s="140">
        <v>3</v>
      </c>
      <c r="D13" s="105"/>
    </row>
    <row r="14" spans="1:6" ht="38.25" x14ac:dyDescent="0.2">
      <c r="A14" s="37">
        <f t="shared" si="0"/>
        <v>7</v>
      </c>
      <c r="B14" s="29" t="s">
        <v>210</v>
      </c>
      <c r="C14" s="140">
        <v>3</v>
      </c>
      <c r="D14" s="105"/>
    </row>
    <row r="15" spans="1:6" ht="63.75" x14ac:dyDescent="0.2">
      <c r="A15" s="36">
        <f t="shared" si="0"/>
        <v>8</v>
      </c>
      <c r="B15" s="29" t="s">
        <v>211</v>
      </c>
      <c r="C15" s="140">
        <v>3</v>
      </c>
      <c r="D15" s="105"/>
    </row>
    <row r="16" spans="1:6" x14ac:dyDescent="0.2">
      <c r="A16" s="35"/>
      <c r="B16" s="9"/>
      <c r="C16" s="74"/>
      <c r="D16" s="83"/>
    </row>
    <row r="17" spans="1:4" ht="13.5" thickBot="1" x14ac:dyDescent="0.25">
      <c r="A17" s="156" t="s">
        <v>1</v>
      </c>
      <c r="B17" s="156"/>
      <c r="C17" s="75"/>
      <c r="D17" s="149">
        <f>D8+D9+D10+D11+D12+D13+D14+D15</f>
        <v>0</v>
      </c>
    </row>
    <row r="18" spans="1:4" ht="13.5" thickTop="1" x14ac:dyDescent="0.2">
      <c r="A18" s="157" t="s">
        <v>66</v>
      </c>
      <c r="B18" s="156"/>
      <c r="C18" s="76">
        <f>SUM(C8:C15)</f>
        <v>24</v>
      </c>
      <c r="D18" s="79"/>
    </row>
    <row r="19" spans="1:4" x14ac:dyDescent="0.2">
      <c r="A19" s="157" t="s">
        <v>200</v>
      </c>
      <c r="B19" s="156"/>
      <c r="C19" s="76">
        <f>D17/C18*C20</f>
        <v>0</v>
      </c>
      <c r="D19" s="83"/>
    </row>
    <row r="20" spans="1:4" x14ac:dyDescent="0.2">
      <c r="A20" s="170" t="s">
        <v>201</v>
      </c>
      <c r="B20" s="171"/>
      <c r="C20" s="75">
        <f>Zusammenfassung!D13</f>
        <v>12</v>
      </c>
      <c r="D20" s="106"/>
    </row>
  </sheetData>
  <mergeCells count="10">
    <mergeCell ref="A20:B20"/>
    <mergeCell ref="A1:D1"/>
    <mergeCell ref="A2:D2"/>
    <mergeCell ref="A3:D3"/>
    <mergeCell ref="A4:D4"/>
    <mergeCell ref="A5:D5"/>
    <mergeCell ref="A6:D6"/>
    <mergeCell ref="A19:B19"/>
    <mergeCell ref="A17:B17"/>
    <mergeCell ref="A18:B18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9"/>
  <sheetViews>
    <sheetView topLeftCell="A62" zoomScale="230" zoomScaleNormal="230" workbookViewId="0">
      <selection sqref="A1:F79"/>
    </sheetView>
  </sheetViews>
  <sheetFormatPr baseColWidth="10" defaultRowHeight="12.75" x14ac:dyDescent="0.2"/>
  <cols>
    <col min="1" max="1" width="10.5703125" style="50" customWidth="1"/>
    <col min="2" max="2" width="32.7109375" style="50" customWidth="1"/>
    <col min="3" max="3" width="11.140625" style="51" customWidth="1"/>
    <col min="4" max="4" width="11.140625" style="7" customWidth="1"/>
    <col min="5" max="5" width="7.85546875" style="50" bestFit="1" customWidth="1"/>
    <col min="6" max="6" width="7.42578125" style="2" bestFit="1" customWidth="1"/>
  </cols>
  <sheetData>
    <row r="1" spans="1:6" ht="26.25" customHeight="1" x14ac:dyDescent="0.2">
      <c r="A1" s="165" t="str">
        <f>Zusammenfassung!A1</f>
        <v>Kandidaten Nummer:</v>
      </c>
      <c r="B1" s="166"/>
      <c r="C1" s="166"/>
      <c r="D1" s="166"/>
      <c r="E1" s="166"/>
      <c r="F1" s="167"/>
    </row>
    <row r="2" spans="1:6" ht="25.5" customHeight="1" x14ac:dyDescent="0.2">
      <c r="A2" s="165" t="str">
        <f>Zusammenfassung!A2</f>
        <v>Name:</v>
      </c>
      <c r="B2" s="166"/>
      <c r="C2" s="166"/>
      <c r="D2" s="166"/>
      <c r="E2" s="166"/>
      <c r="F2" s="167"/>
    </row>
    <row r="3" spans="1:6" ht="25.5" customHeight="1" x14ac:dyDescent="0.4">
      <c r="A3" s="168" t="s">
        <v>38</v>
      </c>
      <c r="B3" s="168"/>
      <c r="C3" s="168"/>
      <c r="D3" s="168"/>
      <c r="E3" s="168"/>
      <c r="F3" s="168"/>
    </row>
    <row r="4" spans="1:6" ht="21" customHeight="1" x14ac:dyDescent="0.2">
      <c r="A4" s="169" t="s">
        <v>189</v>
      </c>
      <c r="B4" s="169"/>
      <c r="C4" s="169"/>
      <c r="D4" s="169"/>
      <c r="E4" s="169"/>
      <c r="F4" s="169"/>
    </row>
    <row r="5" spans="1:6" ht="21" customHeight="1" x14ac:dyDescent="0.2">
      <c r="A5" s="162" t="s">
        <v>135</v>
      </c>
      <c r="B5" s="162"/>
      <c r="C5" s="162"/>
      <c r="D5" s="162"/>
      <c r="E5" s="162"/>
      <c r="F5" s="162"/>
    </row>
    <row r="6" spans="1:6" ht="17.45" customHeight="1" x14ac:dyDescent="0.2">
      <c r="A6" s="164" t="s">
        <v>15</v>
      </c>
      <c r="B6" s="164"/>
      <c r="C6" s="164"/>
      <c r="D6" s="163"/>
      <c r="E6" s="163"/>
      <c r="F6" s="9"/>
    </row>
    <row r="7" spans="1:6" ht="6.6" customHeight="1" x14ac:dyDescent="0.2">
      <c r="A7" s="33"/>
      <c r="B7" s="33"/>
      <c r="C7" s="34"/>
      <c r="D7" s="32"/>
      <c r="E7" s="32"/>
      <c r="F7" s="5"/>
    </row>
    <row r="8" spans="1:6" x14ac:dyDescent="0.2">
      <c r="A8" s="161" t="s">
        <v>8</v>
      </c>
      <c r="B8" s="161"/>
      <c r="C8" s="161"/>
      <c r="D8" s="161"/>
      <c r="E8" s="11" t="s">
        <v>188</v>
      </c>
      <c r="F8" s="78" t="s">
        <v>187</v>
      </c>
    </row>
    <row r="9" spans="1:6" x14ac:dyDescent="0.2">
      <c r="A9" s="36">
        <v>1</v>
      </c>
      <c r="B9" s="4" t="s">
        <v>103</v>
      </c>
      <c r="C9" s="14" t="s">
        <v>27</v>
      </c>
      <c r="D9" s="11" t="s">
        <v>30</v>
      </c>
      <c r="E9" s="91">
        <v>1</v>
      </c>
      <c r="F9" s="92"/>
    </row>
    <row r="10" spans="1:6" x14ac:dyDescent="0.2">
      <c r="A10" s="37">
        <f>A9+1</f>
        <v>2</v>
      </c>
      <c r="B10" s="4" t="s">
        <v>104</v>
      </c>
      <c r="C10" s="14" t="s">
        <v>105</v>
      </c>
      <c r="D10" s="11" t="s">
        <v>75</v>
      </c>
      <c r="E10" s="91">
        <v>1</v>
      </c>
      <c r="F10" s="92"/>
    </row>
    <row r="11" spans="1:6" x14ac:dyDescent="0.2">
      <c r="A11" s="37">
        <f>A10+1</f>
        <v>3</v>
      </c>
      <c r="B11" s="4" t="s">
        <v>106</v>
      </c>
      <c r="C11" s="14" t="s">
        <v>29</v>
      </c>
      <c r="D11" s="11" t="s">
        <v>75</v>
      </c>
      <c r="E11" s="91">
        <v>1</v>
      </c>
      <c r="F11" s="92"/>
    </row>
    <row r="12" spans="1:6" x14ac:dyDescent="0.2">
      <c r="A12" s="37">
        <f t="shared" ref="A12:A18" si="0">A11+1</f>
        <v>4</v>
      </c>
      <c r="B12" s="4" t="s">
        <v>107</v>
      </c>
      <c r="C12" s="17" t="s">
        <v>31</v>
      </c>
      <c r="D12" s="11" t="s">
        <v>30</v>
      </c>
      <c r="E12" s="91">
        <v>1</v>
      </c>
      <c r="F12" s="92"/>
    </row>
    <row r="13" spans="1:6" x14ac:dyDescent="0.2">
      <c r="A13" s="37">
        <f t="shared" si="0"/>
        <v>5</v>
      </c>
      <c r="B13" s="4" t="s">
        <v>108</v>
      </c>
      <c r="C13" s="23" t="s">
        <v>85</v>
      </c>
      <c r="D13" s="11" t="s">
        <v>30</v>
      </c>
      <c r="E13" s="91">
        <v>1</v>
      </c>
      <c r="F13" s="92"/>
    </row>
    <row r="14" spans="1:6" x14ac:dyDescent="0.2">
      <c r="A14" s="37">
        <f t="shared" si="0"/>
        <v>6</v>
      </c>
      <c r="B14" s="4" t="s">
        <v>109</v>
      </c>
      <c r="C14" s="23" t="s">
        <v>86</v>
      </c>
      <c r="D14" s="11" t="s">
        <v>75</v>
      </c>
      <c r="E14" s="91">
        <v>1</v>
      </c>
      <c r="F14" s="92"/>
    </row>
    <row r="15" spans="1:6" x14ac:dyDescent="0.2">
      <c r="A15" s="37">
        <f t="shared" si="0"/>
        <v>7</v>
      </c>
      <c r="B15" s="4" t="s">
        <v>110</v>
      </c>
      <c r="C15" s="23" t="s">
        <v>111</v>
      </c>
      <c r="D15" s="11" t="s">
        <v>30</v>
      </c>
      <c r="E15" s="91">
        <v>1</v>
      </c>
      <c r="F15" s="92"/>
    </row>
    <row r="16" spans="1:6" x14ac:dyDescent="0.2">
      <c r="A16" s="37">
        <f t="shared" si="0"/>
        <v>8</v>
      </c>
      <c r="B16" s="4" t="s">
        <v>112</v>
      </c>
      <c r="C16" s="14"/>
      <c r="D16" s="11"/>
      <c r="E16" s="91">
        <v>1</v>
      </c>
      <c r="F16" s="92"/>
    </row>
    <row r="17" spans="1:6" x14ac:dyDescent="0.2">
      <c r="A17" s="37">
        <f t="shared" si="0"/>
        <v>9</v>
      </c>
      <c r="B17" s="4" t="s">
        <v>113</v>
      </c>
      <c r="C17" s="14"/>
      <c r="D17" s="11"/>
      <c r="E17" s="91">
        <v>1</v>
      </c>
      <c r="F17" s="92"/>
    </row>
    <row r="18" spans="1:6" x14ac:dyDescent="0.2">
      <c r="A18" s="37">
        <f t="shared" si="0"/>
        <v>10</v>
      </c>
      <c r="B18" s="4" t="s">
        <v>114</v>
      </c>
      <c r="C18" s="14"/>
      <c r="D18" s="11"/>
      <c r="E18" s="91">
        <v>1</v>
      </c>
      <c r="F18" s="92"/>
    </row>
    <row r="19" spans="1:6" x14ac:dyDescent="0.2">
      <c r="A19" s="155" t="s">
        <v>10</v>
      </c>
      <c r="B19" s="155"/>
      <c r="C19" s="155"/>
      <c r="D19" s="155"/>
      <c r="E19" s="41">
        <f>SUM(E9:E18)</f>
        <v>10</v>
      </c>
      <c r="F19" s="119">
        <f>SUM(F9:F18)</f>
        <v>0</v>
      </c>
    </row>
    <row r="20" spans="1:6" x14ac:dyDescent="0.2">
      <c r="A20" s="32"/>
      <c r="B20" s="32"/>
      <c r="C20" s="38"/>
      <c r="D20" s="32"/>
      <c r="E20" s="42"/>
      <c r="F20" s="5"/>
    </row>
    <row r="21" spans="1:6" x14ac:dyDescent="0.2">
      <c r="A21" s="159" t="s">
        <v>9</v>
      </c>
      <c r="B21" s="159"/>
      <c r="C21" s="159"/>
      <c r="D21" s="159"/>
      <c r="E21" s="11" t="s">
        <v>188</v>
      </c>
      <c r="F21" s="78" t="s">
        <v>187</v>
      </c>
    </row>
    <row r="22" spans="1:6" x14ac:dyDescent="0.2">
      <c r="A22" s="36">
        <f>A18+1</f>
        <v>11</v>
      </c>
      <c r="B22" s="4" t="s">
        <v>116</v>
      </c>
      <c r="C22" s="14" t="s">
        <v>117</v>
      </c>
      <c r="D22" s="11" t="s">
        <v>75</v>
      </c>
      <c r="E22" s="91">
        <v>1</v>
      </c>
      <c r="F22" s="92"/>
    </row>
    <row r="23" spans="1:6" x14ac:dyDescent="0.2">
      <c r="A23" s="37">
        <f t="shared" ref="A23:A31" si="1">A22+1</f>
        <v>12</v>
      </c>
      <c r="B23" s="4" t="s">
        <v>118</v>
      </c>
      <c r="C23" s="14" t="s">
        <v>29</v>
      </c>
      <c r="D23" s="11" t="s">
        <v>30</v>
      </c>
      <c r="E23" s="91">
        <v>1</v>
      </c>
      <c r="F23" s="92"/>
    </row>
    <row r="24" spans="1:6" x14ac:dyDescent="0.2">
      <c r="A24" s="37">
        <f t="shared" si="1"/>
        <v>13</v>
      </c>
      <c r="B24" s="4" t="s">
        <v>119</v>
      </c>
      <c r="C24" s="14" t="s">
        <v>31</v>
      </c>
      <c r="D24" s="11" t="s">
        <v>30</v>
      </c>
      <c r="E24" s="91">
        <v>1</v>
      </c>
      <c r="F24" s="92"/>
    </row>
    <row r="25" spans="1:6" x14ac:dyDescent="0.2">
      <c r="A25" s="37">
        <f t="shared" si="1"/>
        <v>14</v>
      </c>
      <c r="B25" s="4" t="s">
        <v>120</v>
      </c>
      <c r="C25" s="14" t="s">
        <v>115</v>
      </c>
      <c r="D25" s="11" t="s">
        <v>75</v>
      </c>
      <c r="E25" s="91">
        <v>1</v>
      </c>
      <c r="F25" s="92"/>
    </row>
    <row r="26" spans="1:6" x14ac:dyDescent="0.2">
      <c r="A26" s="37">
        <f t="shared" si="1"/>
        <v>15</v>
      </c>
      <c r="B26" s="4" t="s">
        <v>121</v>
      </c>
      <c r="C26" s="14" t="s">
        <v>122</v>
      </c>
      <c r="D26" s="11" t="s">
        <v>30</v>
      </c>
      <c r="E26" s="91">
        <v>1</v>
      </c>
      <c r="F26" s="92"/>
    </row>
    <row r="27" spans="1:6" x14ac:dyDescent="0.2">
      <c r="A27" s="37">
        <f t="shared" si="1"/>
        <v>16</v>
      </c>
      <c r="B27" s="4" t="s">
        <v>123</v>
      </c>
      <c r="C27" s="14" t="s">
        <v>29</v>
      </c>
      <c r="D27" s="11" t="s">
        <v>30</v>
      </c>
      <c r="E27" s="91">
        <v>1</v>
      </c>
      <c r="F27" s="92"/>
    </row>
    <row r="28" spans="1:6" x14ac:dyDescent="0.2">
      <c r="A28" s="37">
        <f t="shared" si="1"/>
        <v>17</v>
      </c>
      <c r="B28" s="4" t="s">
        <v>87</v>
      </c>
      <c r="C28" s="14" t="s">
        <v>115</v>
      </c>
      <c r="D28" s="11" t="s">
        <v>75</v>
      </c>
      <c r="E28" s="91">
        <v>1</v>
      </c>
      <c r="F28" s="92"/>
    </row>
    <row r="29" spans="1:6" x14ac:dyDescent="0.2">
      <c r="A29" s="37">
        <f t="shared" si="1"/>
        <v>18</v>
      </c>
      <c r="B29" s="4" t="s">
        <v>112</v>
      </c>
      <c r="C29" s="14"/>
      <c r="D29" s="11"/>
      <c r="E29" s="91">
        <v>1</v>
      </c>
      <c r="F29" s="92"/>
    </row>
    <row r="30" spans="1:6" x14ac:dyDescent="0.2">
      <c r="A30" s="37">
        <f t="shared" si="1"/>
        <v>19</v>
      </c>
      <c r="B30" s="4" t="s">
        <v>113</v>
      </c>
      <c r="C30" s="14"/>
      <c r="D30" s="11"/>
      <c r="E30" s="91">
        <v>1</v>
      </c>
      <c r="F30" s="92"/>
    </row>
    <row r="31" spans="1:6" x14ac:dyDescent="0.2">
      <c r="A31" s="37">
        <f t="shared" si="1"/>
        <v>20</v>
      </c>
      <c r="B31" s="4" t="s">
        <v>114</v>
      </c>
      <c r="C31" s="14"/>
      <c r="D31" s="11"/>
      <c r="E31" s="91">
        <v>1</v>
      </c>
      <c r="F31" s="92"/>
    </row>
    <row r="32" spans="1:6" x14ac:dyDescent="0.2">
      <c r="A32" s="155" t="s">
        <v>11</v>
      </c>
      <c r="B32" s="155"/>
      <c r="C32" s="155"/>
      <c r="D32" s="155"/>
      <c r="E32" s="43">
        <f>SUM(E22:E31)</f>
        <v>10</v>
      </c>
      <c r="F32" s="118">
        <f>SUM(F22:F31)</f>
        <v>0</v>
      </c>
    </row>
    <row r="33" spans="1:6" x14ac:dyDescent="0.2">
      <c r="A33" s="40"/>
      <c r="B33" s="40"/>
      <c r="C33" s="40"/>
      <c r="D33" s="40"/>
      <c r="E33" s="44"/>
      <c r="F33" s="5"/>
    </row>
    <row r="34" spans="1:6" x14ac:dyDescent="0.2">
      <c r="A34" s="159" t="s">
        <v>12</v>
      </c>
      <c r="B34" s="159"/>
      <c r="C34" s="159"/>
      <c r="D34" s="159"/>
      <c r="E34" s="11" t="s">
        <v>188</v>
      </c>
      <c r="F34" s="78" t="s">
        <v>187</v>
      </c>
    </row>
    <row r="35" spans="1:6" x14ac:dyDescent="0.2">
      <c r="A35" s="36">
        <f>A31+1</f>
        <v>21</v>
      </c>
      <c r="B35" s="4" t="s">
        <v>124</v>
      </c>
      <c r="C35" s="14" t="s">
        <v>29</v>
      </c>
      <c r="D35" s="11" t="s">
        <v>30</v>
      </c>
      <c r="E35" s="91">
        <v>1</v>
      </c>
      <c r="F35" s="92"/>
    </row>
    <row r="36" spans="1:6" x14ac:dyDescent="0.2">
      <c r="A36" s="37">
        <f>A35+1</f>
        <v>22</v>
      </c>
      <c r="B36" s="4" t="s">
        <v>125</v>
      </c>
      <c r="C36" s="14" t="s">
        <v>32</v>
      </c>
      <c r="D36" s="11" t="s">
        <v>30</v>
      </c>
      <c r="E36" s="91">
        <v>1</v>
      </c>
      <c r="F36" s="92"/>
    </row>
    <row r="37" spans="1:6" x14ac:dyDescent="0.2">
      <c r="A37" s="37">
        <f t="shared" ref="A37:A44" si="2">A36+1</f>
        <v>23</v>
      </c>
      <c r="B37" s="4" t="s">
        <v>126</v>
      </c>
      <c r="C37" s="14" t="s">
        <v>31</v>
      </c>
      <c r="D37" s="11" t="s">
        <v>30</v>
      </c>
      <c r="E37" s="91">
        <v>1</v>
      </c>
      <c r="F37" s="92"/>
    </row>
    <row r="38" spans="1:6" x14ac:dyDescent="0.2">
      <c r="A38" s="37">
        <f t="shared" si="2"/>
        <v>24</v>
      </c>
      <c r="B38" s="4" t="s">
        <v>74</v>
      </c>
      <c r="C38" s="14" t="s">
        <v>28</v>
      </c>
      <c r="D38" s="11" t="s">
        <v>30</v>
      </c>
      <c r="E38" s="91">
        <v>1</v>
      </c>
      <c r="F38" s="92"/>
    </row>
    <row r="39" spans="1:6" x14ac:dyDescent="0.2">
      <c r="A39" s="37">
        <f t="shared" si="2"/>
        <v>25</v>
      </c>
      <c r="B39" s="4" t="s">
        <v>127</v>
      </c>
      <c r="C39" s="14" t="s">
        <v>115</v>
      </c>
      <c r="D39" s="11" t="s">
        <v>75</v>
      </c>
      <c r="E39" s="91">
        <v>1</v>
      </c>
      <c r="F39" s="92"/>
    </row>
    <row r="40" spans="1:6" x14ac:dyDescent="0.2">
      <c r="A40" s="37">
        <f t="shared" si="2"/>
        <v>26</v>
      </c>
      <c r="B40" s="4" t="s">
        <v>128</v>
      </c>
      <c r="C40" s="14" t="s">
        <v>31</v>
      </c>
      <c r="D40" s="11" t="s">
        <v>30</v>
      </c>
      <c r="E40" s="91">
        <v>1</v>
      </c>
      <c r="F40" s="92"/>
    </row>
    <row r="41" spans="1:6" x14ac:dyDescent="0.2">
      <c r="A41" s="37">
        <f t="shared" si="2"/>
        <v>27</v>
      </c>
      <c r="B41" s="4" t="s">
        <v>129</v>
      </c>
      <c r="C41" s="14" t="s">
        <v>26</v>
      </c>
      <c r="D41" s="11" t="s">
        <v>30</v>
      </c>
      <c r="E41" s="91">
        <v>1</v>
      </c>
      <c r="F41" s="92"/>
    </row>
    <row r="42" spans="1:6" x14ac:dyDescent="0.2">
      <c r="A42" s="37">
        <f t="shared" si="2"/>
        <v>28</v>
      </c>
      <c r="B42" s="4" t="s">
        <v>112</v>
      </c>
      <c r="C42" s="14"/>
      <c r="D42" s="11"/>
      <c r="E42" s="91">
        <v>1</v>
      </c>
      <c r="F42" s="92"/>
    </row>
    <row r="43" spans="1:6" x14ac:dyDescent="0.2">
      <c r="A43" s="37">
        <f t="shared" si="2"/>
        <v>29</v>
      </c>
      <c r="B43" s="4" t="s">
        <v>113</v>
      </c>
      <c r="C43" s="14"/>
      <c r="D43" s="11"/>
      <c r="E43" s="91">
        <v>1</v>
      </c>
      <c r="F43" s="92"/>
    </row>
    <row r="44" spans="1:6" x14ac:dyDescent="0.2">
      <c r="A44" s="37">
        <f t="shared" si="2"/>
        <v>30</v>
      </c>
      <c r="B44" s="4" t="s">
        <v>114</v>
      </c>
      <c r="C44" s="14"/>
      <c r="D44" s="11"/>
      <c r="E44" s="91">
        <v>1</v>
      </c>
      <c r="F44" s="92"/>
    </row>
    <row r="45" spans="1:6" x14ac:dyDescent="0.2">
      <c r="A45" s="155" t="s">
        <v>16</v>
      </c>
      <c r="B45" s="155"/>
      <c r="C45" s="155"/>
      <c r="D45" s="155"/>
      <c r="E45" s="41">
        <f>SUM(E35:E44)</f>
        <v>10</v>
      </c>
      <c r="F45" s="118">
        <f>SUM(F35:F44)</f>
        <v>0</v>
      </c>
    </row>
    <row r="46" spans="1:6" ht="12.6" customHeight="1" x14ac:dyDescent="0.2">
      <c r="A46" s="40"/>
      <c r="B46" s="40"/>
      <c r="C46" s="40"/>
      <c r="D46" s="40"/>
      <c r="E46" s="45"/>
      <c r="F46" s="5"/>
    </row>
    <row r="47" spans="1:6" x14ac:dyDescent="0.2">
      <c r="A47" s="161" t="s">
        <v>13</v>
      </c>
      <c r="B47" s="161"/>
      <c r="C47" s="161"/>
      <c r="D47" s="161"/>
      <c r="E47" s="11" t="s">
        <v>188</v>
      </c>
      <c r="F47" s="78" t="s">
        <v>187</v>
      </c>
    </row>
    <row r="48" spans="1:6" x14ac:dyDescent="0.2">
      <c r="A48" s="36">
        <f>A44+1</f>
        <v>31</v>
      </c>
      <c r="B48" s="4" t="s">
        <v>130</v>
      </c>
      <c r="C48" s="14" t="s">
        <v>29</v>
      </c>
      <c r="D48" s="11" t="s">
        <v>30</v>
      </c>
      <c r="E48" s="91">
        <v>1</v>
      </c>
      <c r="F48" s="92"/>
    </row>
    <row r="49" spans="1:6" x14ac:dyDescent="0.2">
      <c r="A49" s="37">
        <f>A48+1</f>
        <v>32</v>
      </c>
      <c r="B49" s="4" t="s">
        <v>131</v>
      </c>
      <c r="C49" s="14" t="s">
        <v>26</v>
      </c>
      <c r="D49" s="11" t="s">
        <v>30</v>
      </c>
      <c r="E49" s="91">
        <v>1</v>
      </c>
      <c r="F49" s="92"/>
    </row>
    <row r="50" spans="1:6" x14ac:dyDescent="0.2">
      <c r="A50" s="37">
        <f>A49+1</f>
        <v>33</v>
      </c>
      <c r="B50" s="4" t="s">
        <v>112</v>
      </c>
      <c r="C50" s="14"/>
      <c r="D50" s="11"/>
      <c r="E50" s="91">
        <v>1</v>
      </c>
      <c r="F50" s="92"/>
    </row>
    <row r="51" spans="1:6" x14ac:dyDescent="0.2">
      <c r="A51" s="37">
        <f>A50+1</f>
        <v>34</v>
      </c>
      <c r="B51" s="4" t="s">
        <v>113</v>
      </c>
      <c r="C51" s="14"/>
      <c r="D51" s="11"/>
      <c r="E51" s="91">
        <v>1</v>
      </c>
      <c r="F51" s="92"/>
    </row>
    <row r="52" spans="1:6" x14ac:dyDescent="0.2">
      <c r="A52" s="155" t="s">
        <v>14</v>
      </c>
      <c r="B52" s="155"/>
      <c r="C52" s="155"/>
      <c r="D52" s="155"/>
      <c r="E52" s="41">
        <f>SUM(E48:E51)</f>
        <v>4</v>
      </c>
      <c r="F52" s="118">
        <f>SUM(F48:F51)</f>
        <v>0</v>
      </c>
    </row>
    <row r="53" spans="1:6" x14ac:dyDescent="0.2">
      <c r="A53" s="32"/>
      <c r="B53" s="32"/>
      <c r="C53" s="38"/>
      <c r="D53" s="32"/>
      <c r="E53" s="42"/>
      <c r="F53" s="5"/>
    </row>
    <row r="54" spans="1:6" x14ac:dyDescent="0.2">
      <c r="A54" s="159" t="s">
        <v>20</v>
      </c>
      <c r="B54" s="159"/>
      <c r="C54" s="159"/>
      <c r="D54" s="159"/>
      <c r="E54" s="11" t="s">
        <v>188</v>
      </c>
      <c r="F54" s="78" t="s">
        <v>187</v>
      </c>
    </row>
    <row r="55" spans="1:6" x14ac:dyDescent="0.2">
      <c r="A55" s="36">
        <f>A51+1</f>
        <v>35</v>
      </c>
      <c r="B55" s="157" t="s">
        <v>33</v>
      </c>
      <c r="C55" s="157"/>
      <c r="D55" s="157"/>
      <c r="E55" s="93">
        <v>2</v>
      </c>
      <c r="F55" s="92"/>
    </row>
    <row r="56" spans="1:6" x14ac:dyDescent="0.2">
      <c r="A56" s="37">
        <f>A55+1</f>
        <v>36</v>
      </c>
      <c r="B56" s="157" t="s">
        <v>34</v>
      </c>
      <c r="C56" s="157"/>
      <c r="D56" s="157"/>
      <c r="E56" s="93">
        <v>2</v>
      </c>
      <c r="F56" s="92"/>
    </row>
    <row r="57" spans="1:6" x14ac:dyDescent="0.2">
      <c r="A57" s="37">
        <f>A56+1</f>
        <v>37</v>
      </c>
      <c r="B57" s="157" t="s">
        <v>35</v>
      </c>
      <c r="C57" s="157"/>
      <c r="D57" s="157"/>
      <c r="E57" s="91">
        <v>2</v>
      </c>
      <c r="F57" s="92"/>
    </row>
    <row r="58" spans="1:6" x14ac:dyDescent="0.2">
      <c r="A58" s="36">
        <f>A57+1</f>
        <v>38</v>
      </c>
      <c r="B58" s="157" t="s">
        <v>36</v>
      </c>
      <c r="C58" s="157"/>
      <c r="D58" s="157"/>
      <c r="E58" s="91">
        <v>1</v>
      </c>
      <c r="F58" s="92"/>
    </row>
    <row r="59" spans="1:6" x14ac:dyDescent="0.2">
      <c r="A59" s="155" t="s">
        <v>21</v>
      </c>
      <c r="B59" s="155"/>
      <c r="C59" s="155"/>
      <c r="D59" s="155"/>
      <c r="E59" s="41">
        <f>SUM(E55:E58)</f>
        <v>7</v>
      </c>
      <c r="F59" s="118">
        <f>SUM(F55:F58)</f>
        <v>0</v>
      </c>
    </row>
    <row r="60" spans="1:6" ht="17.45" customHeight="1" x14ac:dyDescent="0.4">
      <c r="A60" s="160"/>
      <c r="B60" s="160"/>
      <c r="C60" s="160"/>
      <c r="D60" s="160"/>
      <c r="E60" s="1"/>
      <c r="F60" s="37"/>
    </row>
    <row r="61" spans="1:6" x14ac:dyDescent="0.2">
      <c r="A61" s="49" t="s">
        <v>68</v>
      </c>
      <c r="B61" s="49"/>
      <c r="C61" s="49"/>
      <c r="D61" s="49"/>
      <c r="E61" s="11" t="s">
        <v>188</v>
      </c>
      <c r="F61" s="78" t="s">
        <v>187</v>
      </c>
    </row>
    <row r="62" spans="1:6" x14ac:dyDescent="0.2">
      <c r="A62" s="36">
        <f>A58+1</f>
        <v>39</v>
      </c>
      <c r="B62" s="18" t="s">
        <v>132</v>
      </c>
      <c r="C62" s="19" t="s">
        <v>32</v>
      </c>
      <c r="D62" s="20" t="s">
        <v>25</v>
      </c>
      <c r="E62" s="91">
        <v>1</v>
      </c>
      <c r="F62" s="92"/>
    </row>
    <row r="63" spans="1:6" x14ac:dyDescent="0.2">
      <c r="A63" s="37">
        <f>A62+1</f>
        <v>40</v>
      </c>
      <c r="B63" s="18" t="s">
        <v>133</v>
      </c>
      <c r="C63" s="19" t="s">
        <v>32</v>
      </c>
      <c r="D63" s="20" t="s">
        <v>25</v>
      </c>
      <c r="E63" s="91">
        <v>1</v>
      </c>
      <c r="F63" s="92"/>
    </row>
    <row r="64" spans="1:6" x14ac:dyDescent="0.2">
      <c r="A64" s="37">
        <f>A63+1</f>
        <v>41</v>
      </c>
      <c r="B64" s="4" t="s">
        <v>112</v>
      </c>
      <c r="C64" s="19"/>
      <c r="D64" s="20"/>
      <c r="E64" s="91">
        <v>1</v>
      </c>
      <c r="F64" s="92"/>
    </row>
    <row r="65" spans="1:6" x14ac:dyDescent="0.2">
      <c r="A65" s="37">
        <f>A64+1</f>
        <v>42</v>
      </c>
      <c r="B65" s="4" t="s">
        <v>113</v>
      </c>
      <c r="C65" s="19"/>
      <c r="D65" s="20"/>
      <c r="E65" s="91">
        <v>1</v>
      </c>
      <c r="F65" s="92"/>
    </row>
    <row r="66" spans="1:6" x14ac:dyDescent="0.2">
      <c r="A66" s="37">
        <f>A65+1</f>
        <v>43</v>
      </c>
      <c r="B66" s="4" t="s">
        <v>114</v>
      </c>
      <c r="C66" s="19"/>
      <c r="D66" s="20"/>
      <c r="E66" s="91">
        <v>1</v>
      </c>
      <c r="F66" s="92"/>
    </row>
    <row r="67" spans="1:6" x14ac:dyDescent="0.2">
      <c r="A67" s="155" t="s">
        <v>18</v>
      </c>
      <c r="B67" s="155"/>
      <c r="C67" s="155"/>
      <c r="D67" s="155"/>
      <c r="E67" s="41">
        <f>SUM(E62:E66)</f>
        <v>5</v>
      </c>
      <c r="F67" s="118">
        <f>SUM(F62:F66)</f>
        <v>0</v>
      </c>
    </row>
    <row r="68" spans="1:6" x14ac:dyDescent="0.2">
      <c r="A68" s="158"/>
      <c r="B68" s="158"/>
      <c r="C68" s="158"/>
      <c r="D68" s="158"/>
      <c r="E68" s="42"/>
      <c r="F68" s="37"/>
    </row>
    <row r="69" spans="1:6" x14ac:dyDescent="0.2">
      <c r="A69" s="159" t="s">
        <v>17</v>
      </c>
      <c r="B69" s="159"/>
      <c r="C69" s="159"/>
      <c r="D69" s="159"/>
      <c r="E69" s="11" t="s">
        <v>188</v>
      </c>
      <c r="F69" s="78" t="s">
        <v>187</v>
      </c>
    </row>
    <row r="70" spans="1:6" x14ac:dyDescent="0.2">
      <c r="A70" s="36">
        <f>A66+1</f>
        <v>44</v>
      </c>
      <c r="B70" s="18" t="s">
        <v>89</v>
      </c>
      <c r="C70" s="19" t="s">
        <v>88</v>
      </c>
      <c r="D70" s="20" t="s">
        <v>25</v>
      </c>
      <c r="E70" s="91">
        <v>1</v>
      </c>
      <c r="F70" s="92"/>
    </row>
    <row r="71" spans="1:6" x14ac:dyDescent="0.2">
      <c r="A71" s="37">
        <f>A70+1</f>
        <v>45</v>
      </c>
      <c r="B71" s="18" t="s">
        <v>90</v>
      </c>
      <c r="C71" s="19" t="s">
        <v>88</v>
      </c>
      <c r="D71" s="20" t="s">
        <v>25</v>
      </c>
      <c r="E71" s="91">
        <v>1</v>
      </c>
      <c r="F71" s="92"/>
    </row>
    <row r="72" spans="1:6" x14ac:dyDescent="0.2">
      <c r="A72" s="37">
        <f>A71+1</f>
        <v>46</v>
      </c>
      <c r="B72" s="18" t="s">
        <v>91</v>
      </c>
      <c r="C72" s="19" t="s">
        <v>134</v>
      </c>
      <c r="D72" s="20" t="s">
        <v>25</v>
      </c>
      <c r="E72" s="91">
        <v>1</v>
      </c>
      <c r="F72" s="92"/>
    </row>
    <row r="73" spans="1:6" x14ac:dyDescent="0.2">
      <c r="A73" s="36">
        <f>A72+1</f>
        <v>47</v>
      </c>
      <c r="B73" s="4" t="s">
        <v>112</v>
      </c>
      <c r="C73" s="19" t="s">
        <v>134</v>
      </c>
      <c r="D73" s="20" t="s">
        <v>25</v>
      </c>
      <c r="E73" s="91">
        <v>1</v>
      </c>
      <c r="F73" s="92"/>
    </row>
    <row r="74" spans="1:6" x14ac:dyDescent="0.2">
      <c r="A74" s="155" t="s">
        <v>67</v>
      </c>
      <c r="B74" s="155"/>
      <c r="C74" s="155"/>
      <c r="D74" s="155"/>
      <c r="E74" s="46">
        <f>SUM(E70:E73)</f>
        <v>4</v>
      </c>
      <c r="F74" s="117">
        <f>SUM(F70:F73)</f>
        <v>0</v>
      </c>
    </row>
    <row r="75" spans="1:6" x14ac:dyDescent="0.2">
      <c r="A75" s="32"/>
      <c r="B75" s="32"/>
      <c r="C75" s="38"/>
      <c r="D75" s="32"/>
      <c r="E75" s="42"/>
      <c r="F75" s="37"/>
    </row>
    <row r="76" spans="1:6" ht="13.5" thickBot="1" x14ac:dyDescent="0.25">
      <c r="A76" s="156" t="s">
        <v>1</v>
      </c>
      <c r="B76" s="156"/>
      <c r="C76" s="156"/>
      <c r="D76" s="156"/>
      <c r="E76" s="47"/>
      <c r="F76" s="80">
        <f>F19+F32+F45+F52+F59+F67+F74</f>
        <v>0</v>
      </c>
    </row>
    <row r="77" spans="1:6" ht="13.5" thickTop="1" x14ac:dyDescent="0.2">
      <c r="A77" s="157" t="s">
        <v>66</v>
      </c>
      <c r="B77" s="156"/>
      <c r="C77" s="156"/>
      <c r="D77" s="156"/>
      <c r="E77" s="48">
        <f>E19+E32+E45+E52+E59+E67+E74</f>
        <v>50</v>
      </c>
      <c r="F77" s="79"/>
    </row>
    <row r="78" spans="1:6" ht="13.5" thickBot="1" x14ac:dyDescent="0.25">
      <c r="A78" s="157" t="s">
        <v>200</v>
      </c>
      <c r="B78" s="157"/>
      <c r="C78" s="157"/>
      <c r="D78" s="157"/>
      <c r="E78" s="82">
        <f>F76/E77*E79</f>
        <v>0</v>
      </c>
      <c r="F78" s="37"/>
    </row>
    <row r="79" spans="1:6" ht="13.5" thickTop="1" x14ac:dyDescent="0.2">
      <c r="A79" s="62" t="s">
        <v>201</v>
      </c>
      <c r="B79" s="62"/>
      <c r="C79" s="62"/>
      <c r="D79" s="62"/>
      <c r="E79" s="81">
        <f>Zusammenfassung!D5</f>
        <v>15</v>
      </c>
      <c r="F79" s="106"/>
    </row>
  </sheetData>
  <mergeCells count="29">
    <mergeCell ref="A2:F2"/>
    <mergeCell ref="A1:F1"/>
    <mergeCell ref="A3:F3"/>
    <mergeCell ref="A4:F4"/>
    <mergeCell ref="A19:D19"/>
    <mergeCell ref="A21:D21"/>
    <mergeCell ref="A32:D32"/>
    <mergeCell ref="A47:D47"/>
    <mergeCell ref="A5:F5"/>
    <mergeCell ref="A8:D8"/>
    <mergeCell ref="D6:E6"/>
    <mergeCell ref="A6:C6"/>
    <mergeCell ref="A34:D34"/>
    <mergeCell ref="A45:D45"/>
    <mergeCell ref="A78:D78"/>
    <mergeCell ref="A60:D60"/>
    <mergeCell ref="A69:D69"/>
    <mergeCell ref="A67:D67"/>
    <mergeCell ref="A74:D74"/>
    <mergeCell ref="A52:D52"/>
    <mergeCell ref="A76:D76"/>
    <mergeCell ref="A77:D77"/>
    <mergeCell ref="A68:D68"/>
    <mergeCell ref="A59:D59"/>
    <mergeCell ref="A54:D54"/>
    <mergeCell ref="B58:D58"/>
    <mergeCell ref="B57:D57"/>
    <mergeCell ref="B56:D56"/>
    <mergeCell ref="B55:D55"/>
  </mergeCells>
  <phoneticPr fontId="0" type="noConversion"/>
  <pageMargins left="0.70866141732283472" right="0.23622047244094491" top="0" bottom="0.35433070866141736" header="0.31496062992125984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5"/>
  <sheetViews>
    <sheetView topLeftCell="A43" zoomScale="230" zoomScaleNormal="230" workbookViewId="0">
      <selection sqref="A1:D45"/>
    </sheetView>
  </sheetViews>
  <sheetFormatPr baseColWidth="10" defaultColWidth="11.5703125" defaultRowHeight="12.75" x14ac:dyDescent="0.2"/>
  <cols>
    <col min="1" max="1" width="9.85546875" style="50" customWidth="1"/>
    <col min="2" max="2" width="53" style="2" customWidth="1"/>
    <col min="3" max="3" width="10.7109375" style="108" customWidth="1"/>
    <col min="4" max="4" width="11.5703125" style="108"/>
    <col min="5" max="16384" width="11.5703125" style="2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50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50"/>
    </row>
    <row r="3" spans="1:6" ht="25.5" customHeight="1" x14ac:dyDescent="0.4">
      <c r="A3" s="168" t="s">
        <v>7</v>
      </c>
      <c r="B3" s="168"/>
      <c r="C3" s="168"/>
      <c r="D3" s="168"/>
      <c r="E3" s="52"/>
      <c r="F3" s="52"/>
    </row>
    <row r="4" spans="1:6" ht="21" customHeight="1" x14ac:dyDescent="0.2">
      <c r="A4" s="85" t="s">
        <v>189</v>
      </c>
      <c r="B4" s="86"/>
      <c r="C4" s="115"/>
      <c r="D4" s="116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ht="46.9" customHeight="1" x14ac:dyDescent="0.2">
      <c r="A6" s="174" t="s">
        <v>169</v>
      </c>
      <c r="B6" s="174"/>
      <c r="C6" s="174"/>
      <c r="D6" s="175"/>
    </row>
    <row r="7" spans="1:6" x14ac:dyDescent="0.2">
      <c r="A7" s="161" t="s">
        <v>19</v>
      </c>
      <c r="B7" s="161"/>
      <c r="C7" s="65" t="s">
        <v>188</v>
      </c>
      <c r="D7" s="72" t="s">
        <v>187</v>
      </c>
    </row>
    <row r="8" spans="1:6" x14ac:dyDescent="0.2">
      <c r="A8" s="36">
        <v>1</v>
      </c>
      <c r="B8" s="18" t="s">
        <v>168</v>
      </c>
      <c r="C8" s="110">
        <v>1</v>
      </c>
      <c r="D8" s="103"/>
      <c r="E8" s="95"/>
      <c r="F8" s="95"/>
    </row>
    <row r="9" spans="1:6" x14ac:dyDescent="0.2">
      <c r="A9" s="37">
        <f>A8+1</f>
        <v>2</v>
      </c>
      <c r="B9" s="18" t="s">
        <v>93</v>
      </c>
      <c r="C9" s="110">
        <v>1</v>
      </c>
      <c r="D9" s="103"/>
      <c r="E9" s="95"/>
      <c r="F9" s="95"/>
    </row>
    <row r="10" spans="1:6" x14ac:dyDescent="0.2">
      <c r="A10" s="37">
        <f>A9+1</f>
        <v>3</v>
      </c>
      <c r="B10" s="18" t="s">
        <v>170</v>
      </c>
      <c r="C10" s="110">
        <v>1</v>
      </c>
      <c r="D10" s="103"/>
      <c r="E10" s="95"/>
      <c r="F10" s="95"/>
    </row>
    <row r="11" spans="1:6" x14ac:dyDescent="0.2">
      <c r="A11" s="37">
        <f t="shared" ref="A11:A26" si="0">A10+1</f>
        <v>4</v>
      </c>
      <c r="B11" s="22" t="s">
        <v>171</v>
      </c>
      <c r="C11" s="110">
        <v>1</v>
      </c>
      <c r="D11" s="103"/>
      <c r="E11" s="95"/>
      <c r="F11" s="95"/>
    </row>
    <row r="12" spans="1:6" x14ac:dyDescent="0.2">
      <c r="A12" s="37">
        <f t="shared" si="0"/>
        <v>5</v>
      </c>
      <c r="B12" s="18" t="s">
        <v>172</v>
      </c>
      <c r="C12" s="110">
        <v>1</v>
      </c>
      <c r="D12" s="103"/>
      <c r="E12" s="95"/>
      <c r="F12" s="95"/>
    </row>
    <row r="13" spans="1:6" x14ac:dyDescent="0.2">
      <c r="A13" s="37">
        <f t="shared" si="0"/>
        <v>6</v>
      </c>
      <c r="B13" s="18" t="s">
        <v>186</v>
      </c>
      <c r="C13" s="110">
        <v>1</v>
      </c>
      <c r="D13" s="103"/>
      <c r="E13" s="95"/>
      <c r="F13" s="95"/>
    </row>
    <row r="14" spans="1:6" x14ac:dyDescent="0.2">
      <c r="A14" s="37">
        <f t="shared" si="0"/>
        <v>7</v>
      </c>
      <c r="B14" s="18" t="s">
        <v>173</v>
      </c>
      <c r="C14" s="110">
        <v>2</v>
      </c>
      <c r="D14" s="103"/>
      <c r="E14" s="95"/>
      <c r="F14" s="95"/>
    </row>
    <row r="15" spans="1:6" ht="25.5" x14ac:dyDescent="0.2">
      <c r="A15" s="37">
        <f t="shared" si="0"/>
        <v>8</v>
      </c>
      <c r="B15" s="29" t="s">
        <v>174</v>
      </c>
      <c r="C15" s="110">
        <v>2</v>
      </c>
      <c r="D15" s="103"/>
      <c r="E15" s="95"/>
      <c r="F15" s="95"/>
    </row>
    <row r="16" spans="1:6" x14ac:dyDescent="0.2">
      <c r="A16" s="37">
        <f t="shared" si="0"/>
        <v>9</v>
      </c>
      <c r="B16" s="18" t="s">
        <v>175</v>
      </c>
      <c r="C16" s="110">
        <v>1</v>
      </c>
      <c r="D16" s="103"/>
      <c r="E16" s="95"/>
      <c r="F16" s="95"/>
    </row>
    <row r="17" spans="1:6" x14ac:dyDescent="0.2">
      <c r="A17" s="37">
        <f t="shared" si="0"/>
        <v>10</v>
      </c>
      <c r="B17" s="18" t="s">
        <v>176</v>
      </c>
      <c r="C17" s="110">
        <v>1</v>
      </c>
      <c r="D17" s="103"/>
      <c r="E17" s="95"/>
      <c r="F17" s="95"/>
    </row>
    <row r="18" spans="1:6" x14ac:dyDescent="0.2">
      <c r="A18" s="37">
        <f t="shared" si="0"/>
        <v>11</v>
      </c>
      <c r="B18" s="18" t="s">
        <v>94</v>
      </c>
      <c r="C18" s="110">
        <v>1</v>
      </c>
      <c r="D18" s="103"/>
    </row>
    <row r="19" spans="1:6" x14ac:dyDescent="0.2">
      <c r="A19" s="37">
        <f t="shared" si="0"/>
        <v>12</v>
      </c>
      <c r="B19" s="18" t="s">
        <v>177</v>
      </c>
      <c r="C19" s="110">
        <v>1</v>
      </c>
      <c r="D19" s="103"/>
    </row>
    <row r="20" spans="1:6" x14ac:dyDescent="0.2">
      <c r="A20" s="37">
        <f t="shared" si="0"/>
        <v>13</v>
      </c>
      <c r="B20" s="18" t="s">
        <v>178</v>
      </c>
      <c r="C20" s="110">
        <v>1</v>
      </c>
      <c r="D20" s="103"/>
    </row>
    <row r="21" spans="1:6" x14ac:dyDescent="0.2">
      <c r="A21" s="37">
        <f t="shared" si="0"/>
        <v>14</v>
      </c>
      <c r="B21" s="18" t="s">
        <v>179</v>
      </c>
      <c r="C21" s="110">
        <v>1</v>
      </c>
      <c r="D21" s="103"/>
      <c r="E21" s="95"/>
      <c r="F21" s="95"/>
    </row>
    <row r="22" spans="1:6" x14ac:dyDescent="0.2">
      <c r="A22" s="37">
        <f t="shared" si="0"/>
        <v>15</v>
      </c>
      <c r="B22" s="18" t="s">
        <v>180</v>
      </c>
      <c r="C22" s="110">
        <v>1</v>
      </c>
      <c r="D22" s="103"/>
      <c r="E22" s="96"/>
      <c r="F22" s="95"/>
    </row>
    <row r="23" spans="1:6" x14ac:dyDescent="0.2">
      <c r="A23" s="37">
        <f t="shared" si="0"/>
        <v>16</v>
      </c>
      <c r="B23" s="18" t="s">
        <v>181</v>
      </c>
      <c r="C23" s="110">
        <v>1</v>
      </c>
      <c r="D23" s="103"/>
      <c r="E23" s="95"/>
      <c r="F23" s="95"/>
    </row>
    <row r="24" spans="1:6" x14ac:dyDescent="0.2">
      <c r="A24" s="37">
        <f t="shared" si="0"/>
        <v>17</v>
      </c>
      <c r="B24" s="18" t="s">
        <v>182</v>
      </c>
      <c r="C24" s="110">
        <v>1</v>
      </c>
      <c r="D24" s="103"/>
      <c r="E24" s="95"/>
      <c r="F24" s="95"/>
    </row>
    <row r="25" spans="1:6" x14ac:dyDescent="0.2">
      <c r="A25" s="37">
        <f t="shared" si="0"/>
        <v>18</v>
      </c>
      <c r="B25" s="18" t="s">
        <v>183</v>
      </c>
      <c r="C25" s="110">
        <v>1</v>
      </c>
      <c r="D25" s="103"/>
      <c r="E25" s="95"/>
      <c r="F25" s="95"/>
    </row>
    <row r="26" spans="1:6" x14ac:dyDescent="0.2">
      <c r="A26" s="36">
        <f t="shared" si="0"/>
        <v>19</v>
      </c>
      <c r="B26" s="18" t="s">
        <v>184</v>
      </c>
      <c r="C26" s="110">
        <v>1</v>
      </c>
      <c r="D26" s="103"/>
      <c r="E26" s="95"/>
      <c r="F26" s="95"/>
    </row>
    <row r="27" spans="1:6" x14ac:dyDescent="0.2">
      <c r="A27" s="173" t="s">
        <v>37</v>
      </c>
      <c r="B27" s="173"/>
      <c r="C27" s="141">
        <f>SUM(C8:C26)</f>
        <v>21</v>
      </c>
      <c r="D27" s="71">
        <f>D8+D9+D10+D11+D12+D13+D14+D15+D16+D17+D18+D19+D20+D21+D22+D23+D24+D25+D26</f>
        <v>0</v>
      </c>
      <c r="E27" s="95"/>
      <c r="F27" s="95"/>
    </row>
    <row r="28" spans="1:6" x14ac:dyDescent="0.2">
      <c r="A28" s="97"/>
      <c r="B28" s="97"/>
      <c r="C28" s="142"/>
      <c r="D28" s="71"/>
      <c r="E28" s="95"/>
      <c r="F28" s="95"/>
    </row>
    <row r="29" spans="1:6" x14ac:dyDescent="0.2">
      <c r="A29" s="39" t="s">
        <v>70</v>
      </c>
      <c r="B29" s="39"/>
      <c r="C29" s="65" t="s">
        <v>188</v>
      </c>
      <c r="D29" s="72" t="s">
        <v>187</v>
      </c>
      <c r="E29" s="95"/>
      <c r="F29" s="95"/>
    </row>
    <row r="30" spans="1:6" x14ac:dyDescent="0.2">
      <c r="A30" s="36">
        <f>A26+1</f>
        <v>20</v>
      </c>
      <c r="B30" s="18" t="s">
        <v>72</v>
      </c>
      <c r="C30" s="110">
        <v>1</v>
      </c>
      <c r="D30" s="103"/>
      <c r="E30" s="95"/>
      <c r="F30" s="95"/>
    </row>
    <row r="31" spans="1:6" x14ac:dyDescent="0.2">
      <c r="A31" s="53">
        <f>A30+1</f>
        <v>21</v>
      </c>
      <c r="B31" s="18" t="s">
        <v>71</v>
      </c>
      <c r="C31" s="110">
        <v>1</v>
      </c>
      <c r="D31" s="103"/>
    </row>
    <row r="32" spans="1:6" x14ac:dyDescent="0.2">
      <c r="A32" s="173" t="s">
        <v>190</v>
      </c>
      <c r="B32" s="173"/>
      <c r="C32" s="141">
        <f>SUM(C30:C31)</f>
        <v>2</v>
      </c>
      <c r="D32" s="71">
        <f>D30+D31</f>
        <v>0</v>
      </c>
    </row>
    <row r="33" spans="1:6" x14ac:dyDescent="0.2">
      <c r="A33" s="97"/>
      <c r="B33" s="97"/>
      <c r="C33" s="142"/>
      <c r="D33" s="71"/>
    </row>
    <row r="34" spans="1:6" x14ac:dyDescent="0.2">
      <c r="A34" s="39" t="s">
        <v>83</v>
      </c>
      <c r="B34" s="39"/>
      <c r="C34" s="65" t="s">
        <v>188</v>
      </c>
      <c r="D34" s="72" t="s">
        <v>187</v>
      </c>
    </row>
    <row r="35" spans="1:6" x14ac:dyDescent="0.2">
      <c r="A35" s="36">
        <f>A31+1</f>
        <v>22</v>
      </c>
      <c r="B35" s="18" t="s">
        <v>95</v>
      </c>
      <c r="C35" s="110">
        <v>1</v>
      </c>
      <c r="D35" s="103"/>
      <c r="E35" s="95"/>
      <c r="F35" s="95"/>
    </row>
    <row r="36" spans="1:6" x14ac:dyDescent="0.2">
      <c r="A36" s="37">
        <f>A35+1</f>
        <v>23</v>
      </c>
      <c r="B36" s="18" t="s">
        <v>96</v>
      </c>
      <c r="C36" s="110">
        <v>1</v>
      </c>
      <c r="D36" s="103"/>
      <c r="E36" s="95"/>
      <c r="F36" s="95"/>
    </row>
    <row r="37" spans="1:6" x14ac:dyDescent="0.2">
      <c r="A37" s="37">
        <f>A36+1</f>
        <v>24</v>
      </c>
      <c r="B37" s="18" t="s">
        <v>97</v>
      </c>
      <c r="C37" s="110">
        <v>1</v>
      </c>
      <c r="D37" s="103"/>
      <c r="E37" s="95"/>
      <c r="F37" s="95"/>
    </row>
    <row r="38" spans="1:6" x14ac:dyDescent="0.2">
      <c r="A38" s="37">
        <f>A37+1</f>
        <v>25</v>
      </c>
      <c r="B38" s="18" t="s">
        <v>98</v>
      </c>
      <c r="C38" s="110">
        <v>1</v>
      </c>
      <c r="D38" s="103"/>
      <c r="E38" s="95"/>
      <c r="F38" s="95"/>
    </row>
    <row r="39" spans="1:6" x14ac:dyDescent="0.2">
      <c r="A39" s="36">
        <f>A38+1</f>
        <v>26</v>
      </c>
      <c r="B39" s="18" t="s">
        <v>185</v>
      </c>
      <c r="C39" s="110">
        <v>2</v>
      </c>
      <c r="D39" s="103"/>
      <c r="E39" s="95"/>
      <c r="F39" s="95"/>
    </row>
    <row r="40" spans="1:6" x14ac:dyDescent="0.2">
      <c r="A40" s="173" t="s">
        <v>191</v>
      </c>
      <c r="B40" s="173"/>
      <c r="C40" s="141">
        <f>SUM(C35:C39)</f>
        <v>6</v>
      </c>
      <c r="D40" s="71">
        <f>D35+D36+D37+D38+D39</f>
        <v>0</v>
      </c>
      <c r="E40" s="95"/>
      <c r="F40" s="95"/>
    </row>
    <row r="41" spans="1:6" x14ac:dyDescent="0.2">
      <c r="A41" s="32"/>
      <c r="B41" s="5"/>
      <c r="C41" s="143"/>
      <c r="D41" s="71"/>
      <c r="E41" s="95"/>
      <c r="F41" s="95"/>
    </row>
    <row r="42" spans="1:6" ht="13.5" thickBot="1" x14ac:dyDescent="0.25">
      <c r="A42" s="156" t="s">
        <v>1</v>
      </c>
      <c r="B42" s="156"/>
      <c r="C42" s="75"/>
      <c r="D42" s="145">
        <f>D27+D32+D40</f>
        <v>0</v>
      </c>
      <c r="E42" s="95"/>
      <c r="F42" s="95"/>
    </row>
    <row r="43" spans="1:6" ht="13.5" thickTop="1" x14ac:dyDescent="0.2">
      <c r="A43" s="157" t="s">
        <v>66</v>
      </c>
      <c r="B43" s="156"/>
      <c r="C43" s="76">
        <f>C27+C32+C40</f>
        <v>29</v>
      </c>
      <c r="D43" s="144"/>
      <c r="E43" s="95"/>
      <c r="F43" s="95"/>
    </row>
    <row r="44" spans="1:6" x14ac:dyDescent="0.2">
      <c r="A44" s="157" t="s">
        <v>200</v>
      </c>
      <c r="B44" s="157"/>
      <c r="C44" s="76">
        <f>D42/C43*C45</f>
        <v>0</v>
      </c>
      <c r="D44" s="71"/>
      <c r="E44" s="95"/>
      <c r="F44" s="95"/>
    </row>
    <row r="45" spans="1:6" x14ac:dyDescent="0.2">
      <c r="A45" s="170" t="s">
        <v>201</v>
      </c>
      <c r="B45" s="171"/>
      <c r="C45" s="75">
        <f>Zusammenfassung!D6</f>
        <v>25</v>
      </c>
      <c r="E45" s="95"/>
      <c r="F45" s="95"/>
    </row>
    <row r="46" spans="1:6" x14ac:dyDescent="0.2">
      <c r="E46" s="95"/>
      <c r="F46" s="95"/>
    </row>
    <row r="47" spans="1:6" x14ac:dyDescent="0.2">
      <c r="E47" s="95"/>
      <c r="F47" s="95"/>
    </row>
    <row r="48" spans="1:6" x14ac:dyDescent="0.2">
      <c r="E48" s="95"/>
      <c r="F48" s="95"/>
    </row>
    <row r="49" spans="5:6" x14ac:dyDescent="0.2">
      <c r="E49" s="95"/>
      <c r="F49" s="95"/>
    </row>
    <row r="50" spans="5:6" x14ac:dyDescent="0.2">
      <c r="E50" s="95"/>
      <c r="F50" s="95"/>
    </row>
    <row r="51" spans="5:6" x14ac:dyDescent="0.2">
      <c r="E51" s="95"/>
      <c r="F51" s="95"/>
    </row>
    <row r="52" spans="5:6" x14ac:dyDescent="0.2">
      <c r="E52" s="95"/>
      <c r="F52" s="95"/>
    </row>
    <row r="53" spans="5:6" x14ac:dyDescent="0.2">
      <c r="E53" s="95"/>
      <c r="F53" s="95"/>
    </row>
    <row r="54" spans="5:6" x14ac:dyDescent="0.2">
      <c r="E54" s="95"/>
      <c r="F54" s="95"/>
    </row>
    <row r="55" spans="5:6" x14ac:dyDescent="0.2">
      <c r="E55" s="95"/>
      <c r="F55" s="95"/>
    </row>
    <row r="56" spans="5:6" x14ac:dyDescent="0.2">
      <c r="E56" s="95"/>
      <c r="F56" s="95"/>
    </row>
    <row r="57" spans="5:6" x14ac:dyDescent="0.2">
      <c r="E57" s="95"/>
      <c r="F57" s="95"/>
    </row>
    <row r="58" spans="5:6" x14ac:dyDescent="0.2">
      <c r="E58" s="95"/>
      <c r="F58" s="95"/>
    </row>
    <row r="59" spans="5:6" x14ac:dyDescent="0.2">
      <c r="E59" s="95"/>
      <c r="F59" s="95"/>
    </row>
    <row r="60" spans="5:6" x14ac:dyDescent="0.2">
      <c r="E60" s="95"/>
      <c r="F60" s="95"/>
    </row>
    <row r="61" spans="5:6" x14ac:dyDescent="0.2">
      <c r="E61" s="95"/>
      <c r="F61" s="95"/>
    </row>
    <row r="62" spans="5:6" x14ac:dyDescent="0.2">
      <c r="E62" s="95"/>
      <c r="F62" s="95"/>
    </row>
    <row r="63" spans="5:6" x14ac:dyDescent="0.2">
      <c r="E63" s="95"/>
      <c r="F63" s="95"/>
    </row>
    <row r="64" spans="5:6" x14ac:dyDescent="0.2">
      <c r="E64" s="95"/>
      <c r="F64" s="95"/>
    </row>
    <row r="65" spans="5:6" x14ac:dyDescent="0.2">
      <c r="E65" s="95"/>
      <c r="F65" s="95"/>
    </row>
    <row r="66" spans="5:6" x14ac:dyDescent="0.2">
      <c r="E66" s="95"/>
      <c r="F66" s="95"/>
    </row>
    <row r="67" spans="5:6" x14ac:dyDescent="0.2">
      <c r="E67" s="95"/>
      <c r="F67" s="95"/>
    </row>
    <row r="68" spans="5:6" x14ac:dyDescent="0.2">
      <c r="E68" s="95"/>
      <c r="F68" s="95"/>
    </row>
    <row r="69" spans="5:6" x14ac:dyDescent="0.2">
      <c r="E69" s="95"/>
      <c r="F69" s="95"/>
    </row>
    <row r="70" spans="5:6" x14ac:dyDescent="0.2">
      <c r="E70" s="95"/>
      <c r="F70" s="95"/>
    </row>
    <row r="71" spans="5:6" x14ac:dyDescent="0.2">
      <c r="E71" s="95"/>
      <c r="F71" s="95"/>
    </row>
    <row r="72" spans="5:6" x14ac:dyDescent="0.2">
      <c r="E72" s="95"/>
      <c r="F72" s="95"/>
    </row>
    <row r="73" spans="5:6" x14ac:dyDescent="0.2">
      <c r="E73" s="95"/>
      <c r="F73" s="95"/>
    </row>
    <row r="74" spans="5:6" x14ac:dyDescent="0.2">
      <c r="E74" s="95"/>
      <c r="F74" s="95"/>
    </row>
    <row r="75" spans="5:6" x14ac:dyDescent="0.2">
      <c r="E75" s="95"/>
      <c r="F75" s="95"/>
    </row>
  </sheetData>
  <mergeCells count="13">
    <mergeCell ref="A45:B45"/>
    <mergeCell ref="A1:D1"/>
    <mergeCell ref="A2:D2"/>
    <mergeCell ref="A3:D3"/>
    <mergeCell ref="A5:D5"/>
    <mergeCell ref="A42:B42"/>
    <mergeCell ref="A43:B43"/>
    <mergeCell ref="A44:B44"/>
    <mergeCell ref="A7:B7"/>
    <mergeCell ref="A27:B27"/>
    <mergeCell ref="A6:D6"/>
    <mergeCell ref="A32:B32"/>
    <mergeCell ref="A40:B40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1"/>
  <sheetViews>
    <sheetView topLeftCell="A18" zoomScale="230" zoomScaleNormal="230" workbookViewId="0">
      <selection sqref="A1:D29"/>
    </sheetView>
  </sheetViews>
  <sheetFormatPr baseColWidth="10" defaultRowHeight="12.75" x14ac:dyDescent="0.2"/>
  <cols>
    <col min="1" max="1" width="11.42578125" style="3" customWidth="1"/>
    <col min="2" max="2" width="49.42578125" bestFit="1" customWidth="1"/>
    <col min="3" max="3" width="7.85546875" style="70" bestFit="1" customWidth="1"/>
    <col min="4" max="4" width="7.42578125" style="70" bestFit="1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2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ht="15.6" customHeight="1" x14ac:dyDescent="0.2">
      <c r="A6" s="89"/>
      <c r="B6" s="88"/>
      <c r="C6" s="65" t="s">
        <v>188</v>
      </c>
      <c r="D6" s="72" t="s">
        <v>187</v>
      </c>
      <c r="E6" s="95"/>
      <c r="F6" s="95"/>
    </row>
    <row r="7" spans="1:6" ht="38.25" x14ac:dyDescent="0.2">
      <c r="A7" s="36">
        <v>1</v>
      </c>
      <c r="B7" s="54" t="s">
        <v>102</v>
      </c>
      <c r="C7" s="110">
        <v>1</v>
      </c>
      <c r="D7" s="103"/>
      <c r="E7" s="95"/>
      <c r="F7" s="95"/>
    </row>
    <row r="8" spans="1:6" x14ac:dyDescent="0.2">
      <c r="A8" s="37">
        <f>A7+1</f>
        <v>2</v>
      </c>
      <c r="B8" s="12" t="s">
        <v>39</v>
      </c>
      <c r="C8" s="110">
        <v>1</v>
      </c>
      <c r="D8" s="103"/>
      <c r="E8" s="95"/>
      <c r="F8" s="95"/>
    </row>
    <row r="9" spans="1:6" x14ac:dyDescent="0.2">
      <c r="A9" s="37">
        <f t="shared" ref="A9:A20" si="0">A8+1</f>
        <v>3</v>
      </c>
      <c r="B9" s="5" t="s">
        <v>77</v>
      </c>
      <c r="C9" s="110">
        <v>1</v>
      </c>
      <c r="D9" s="103"/>
      <c r="E9" s="95"/>
      <c r="F9" s="95"/>
    </row>
    <row r="10" spans="1:6" x14ac:dyDescent="0.2">
      <c r="A10" s="37">
        <f t="shared" si="0"/>
        <v>4</v>
      </c>
      <c r="B10" s="12" t="s">
        <v>78</v>
      </c>
      <c r="C10" s="110">
        <v>1</v>
      </c>
      <c r="D10" s="103"/>
      <c r="E10" s="95"/>
      <c r="F10" s="95"/>
    </row>
    <row r="11" spans="1:6" x14ac:dyDescent="0.2">
      <c r="A11" s="37">
        <f t="shared" si="0"/>
        <v>5</v>
      </c>
      <c r="B11" s="4" t="s">
        <v>43</v>
      </c>
      <c r="C11" s="110">
        <v>1</v>
      </c>
      <c r="D11" s="103"/>
      <c r="E11" s="95"/>
      <c r="F11" s="95"/>
    </row>
    <row r="12" spans="1:6" x14ac:dyDescent="0.2">
      <c r="A12" s="37">
        <f t="shared" si="0"/>
        <v>6</v>
      </c>
      <c r="B12" s="12" t="s">
        <v>40</v>
      </c>
      <c r="C12" s="110">
        <v>1</v>
      </c>
      <c r="D12" s="103"/>
      <c r="E12" s="95"/>
      <c r="F12" s="95"/>
    </row>
    <row r="13" spans="1:6" x14ac:dyDescent="0.2">
      <c r="A13" s="37">
        <f t="shared" si="0"/>
        <v>7</v>
      </c>
      <c r="B13" s="12" t="s">
        <v>41</v>
      </c>
      <c r="C13" s="110">
        <v>1</v>
      </c>
      <c r="D13" s="103"/>
      <c r="E13" s="95"/>
      <c r="F13" s="95"/>
    </row>
    <row r="14" spans="1:6" x14ac:dyDescent="0.2">
      <c r="A14" s="37">
        <f t="shared" si="0"/>
        <v>8</v>
      </c>
      <c r="B14" s="12" t="s">
        <v>76</v>
      </c>
      <c r="C14" s="110">
        <v>1</v>
      </c>
      <c r="D14" s="103"/>
      <c r="E14" s="95"/>
      <c r="F14" s="95"/>
    </row>
    <row r="15" spans="1:6" x14ac:dyDescent="0.2">
      <c r="A15" s="37">
        <f t="shared" si="0"/>
        <v>9</v>
      </c>
      <c r="B15" s="4" t="s">
        <v>79</v>
      </c>
      <c r="C15" s="110">
        <v>1</v>
      </c>
      <c r="D15" s="103"/>
      <c r="E15" s="95"/>
      <c r="F15" s="95"/>
    </row>
    <row r="16" spans="1:6" x14ac:dyDescent="0.2">
      <c r="A16" s="37">
        <f t="shared" si="0"/>
        <v>10</v>
      </c>
      <c r="B16" s="4" t="s">
        <v>80</v>
      </c>
      <c r="C16" s="110">
        <v>1</v>
      </c>
      <c r="D16" s="103"/>
      <c r="E16" s="95"/>
      <c r="F16" s="95"/>
    </row>
    <row r="17" spans="1:6" x14ac:dyDescent="0.2">
      <c r="A17" s="37">
        <f t="shared" si="0"/>
        <v>11</v>
      </c>
      <c r="B17" s="4" t="s">
        <v>81</v>
      </c>
      <c r="C17" s="110">
        <v>1</v>
      </c>
      <c r="D17" s="103"/>
      <c r="E17" s="95"/>
      <c r="F17" s="95"/>
    </row>
    <row r="18" spans="1:6" x14ac:dyDescent="0.2">
      <c r="A18" s="37">
        <f>A17+1</f>
        <v>12</v>
      </c>
      <c r="B18" s="4" t="s">
        <v>73</v>
      </c>
      <c r="C18" s="110">
        <v>1</v>
      </c>
      <c r="D18" s="103"/>
      <c r="E18" s="95"/>
      <c r="F18" s="95"/>
    </row>
    <row r="19" spans="1:6" x14ac:dyDescent="0.2">
      <c r="A19" s="37">
        <f t="shared" si="0"/>
        <v>13</v>
      </c>
      <c r="B19" s="4" t="s">
        <v>92</v>
      </c>
      <c r="C19" s="110">
        <v>1</v>
      </c>
      <c r="D19" s="103"/>
      <c r="E19" s="95"/>
      <c r="F19" s="95"/>
    </row>
    <row r="20" spans="1:6" x14ac:dyDescent="0.2">
      <c r="A20" s="37">
        <f t="shared" si="0"/>
        <v>14</v>
      </c>
      <c r="B20" s="4" t="s">
        <v>42</v>
      </c>
      <c r="C20" s="110">
        <v>1</v>
      </c>
      <c r="D20" s="103"/>
      <c r="E20" s="95"/>
      <c r="F20" s="95"/>
    </row>
    <row r="21" spans="1:6" x14ac:dyDescent="0.2">
      <c r="A21" s="55" t="s">
        <v>137</v>
      </c>
      <c r="B21" s="55"/>
      <c r="C21" s="67">
        <f>SUM(C7:C20)</f>
        <v>14</v>
      </c>
      <c r="D21" s="71">
        <f>D7+D8+D9+D10+D11+D12+D13+D14+D15+D16+D17+D18+D19+D20</f>
        <v>0</v>
      </c>
      <c r="E21" s="95"/>
      <c r="F21" s="95"/>
    </row>
    <row r="22" spans="1:6" x14ac:dyDescent="0.2">
      <c r="A22" s="32"/>
      <c r="B22" s="5"/>
      <c r="C22" s="66"/>
      <c r="D22" s="71"/>
      <c r="E22" s="95"/>
      <c r="F22" s="95"/>
    </row>
    <row r="23" spans="1:6" ht="13.5" thickBot="1" x14ac:dyDescent="0.25">
      <c r="A23" s="156" t="s">
        <v>1</v>
      </c>
      <c r="B23" s="156"/>
      <c r="C23" s="75"/>
      <c r="D23" s="145">
        <f>D21</f>
        <v>0</v>
      </c>
      <c r="E23" s="95"/>
      <c r="F23" s="95"/>
    </row>
    <row r="24" spans="1:6" ht="13.5" thickTop="1" x14ac:dyDescent="0.2">
      <c r="A24" s="157" t="s">
        <v>66</v>
      </c>
      <c r="B24" s="156"/>
      <c r="C24" s="76">
        <f>C21</f>
        <v>14</v>
      </c>
      <c r="D24" s="144"/>
      <c r="E24" s="95"/>
      <c r="F24" s="95"/>
    </row>
    <row r="25" spans="1:6" x14ac:dyDescent="0.2">
      <c r="A25" s="157" t="s">
        <v>200</v>
      </c>
      <c r="B25" s="157"/>
      <c r="C25" s="76">
        <f>D23/C24*C26</f>
        <v>0</v>
      </c>
      <c r="D25" s="71"/>
      <c r="E25" s="95"/>
      <c r="F25" s="95"/>
    </row>
    <row r="26" spans="1:6" x14ac:dyDescent="0.2">
      <c r="A26" s="170" t="s">
        <v>201</v>
      </c>
      <c r="B26" s="171"/>
      <c r="C26" s="75">
        <f>Zusammenfassung!D7</f>
        <v>6</v>
      </c>
      <c r="D26" s="146"/>
      <c r="E26" s="95"/>
      <c r="F26" s="95"/>
    </row>
    <row r="27" spans="1:6" x14ac:dyDescent="0.2">
      <c r="A27" s="111"/>
      <c r="B27" s="112"/>
      <c r="C27" s="113"/>
      <c r="D27" s="114"/>
      <c r="E27" s="95"/>
      <c r="F27" s="95"/>
    </row>
    <row r="28" spans="1:6" ht="39.75" customHeight="1" x14ac:dyDescent="0.2">
      <c r="A28" s="176" t="s">
        <v>6</v>
      </c>
      <c r="B28" s="177"/>
      <c r="C28" s="177"/>
      <c r="D28" s="178"/>
      <c r="E28" s="95"/>
      <c r="F28" s="95"/>
    </row>
    <row r="29" spans="1:6" ht="39.75" customHeight="1" x14ac:dyDescent="0.2">
      <c r="A29" s="176" t="s">
        <v>84</v>
      </c>
      <c r="B29" s="177"/>
      <c r="C29" s="177"/>
      <c r="D29" s="178"/>
      <c r="E29" s="95"/>
      <c r="F29" s="95"/>
    </row>
    <row r="30" spans="1:6" x14ac:dyDescent="0.2">
      <c r="A30" s="7"/>
      <c r="B30" s="2"/>
      <c r="C30" s="73"/>
      <c r="D30" s="108"/>
      <c r="E30" s="95"/>
      <c r="F30" s="95"/>
    </row>
    <row r="31" spans="1:6" x14ac:dyDescent="0.2">
      <c r="A31" s="7"/>
      <c r="B31" s="2"/>
      <c r="C31" s="73"/>
    </row>
  </sheetData>
  <mergeCells count="11">
    <mergeCell ref="A29:D29"/>
    <mergeCell ref="A26:B26"/>
    <mergeCell ref="A23:B23"/>
    <mergeCell ref="A24:B24"/>
    <mergeCell ref="A25:B25"/>
    <mergeCell ref="A28:D28"/>
    <mergeCell ref="A1:D1"/>
    <mergeCell ref="A2:D2"/>
    <mergeCell ref="A3:D3"/>
    <mergeCell ref="A4:D4"/>
    <mergeCell ref="A5:D5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7"/>
  <sheetViews>
    <sheetView topLeftCell="A25" zoomScale="230" zoomScaleNormal="230" workbookViewId="0">
      <selection sqref="A1:D36"/>
    </sheetView>
  </sheetViews>
  <sheetFormatPr baseColWidth="10" defaultRowHeight="12.75" x14ac:dyDescent="0.2"/>
  <cols>
    <col min="1" max="1" width="9.5703125" style="3" customWidth="1"/>
    <col min="2" max="2" width="53.5703125" customWidth="1"/>
    <col min="3" max="3" width="7.85546875" style="70" bestFit="1" customWidth="1"/>
    <col min="4" max="4" width="7.42578125" style="70" bestFit="1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3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x14ac:dyDescent="0.2">
      <c r="A6" s="179" t="s">
        <v>8</v>
      </c>
      <c r="B6" s="179"/>
      <c r="C6" s="65" t="s">
        <v>188</v>
      </c>
      <c r="D6" s="72" t="s">
        <v>187</v>
      </c>
    </row>
    <row r="7" spans="1:6" ht="38.25" x14ac:dyDescent="0.2">
      <c r="A7" s="36">
        <v>1</v>
      </c>
      <c r="B7" s="22" t="s">
        <v>138</v>
      </c>
      <c r="C7" s="147">
        <v>3</v>
      </c>
      <c r="D7" s="109"/>
    </row>
    <row r="8" spans="1:6" ht="38.25" x14ac:dyDescent="0.2">
      <c r="A8" s="37">
        <f>A7+1</f>
        <v>2</v>
      </c>
      <c r="B8" s="22" t="s">
        <v>139</v>
      </c>
      <c r="C8" s="147">
        <v>3</v>
      </c>
      <c r="D8" s="109"/>
    </row>
    <row r="9" spans="1:6" ht="38.25" x14ac:dyDescent="0.2">
      <c r="A9" s="37">
        <f>A8+1</f>
        <v>3</v>
      </c>
      <c r="B9" s="22" t="s">
        <v>144</v>
      </c>
      <c r="C9" s="147">
        <v>3</v>
      </c>
      <c r="D9" s="109"/>
    </row>
    <row r="10" spans="1:6" ht="25.5" x14ac:dyDescent="0.2">
      <c r="A10" s="37">
        <f>A9+1</f>
        <v>4</v>
      </c>
      <c r="B10" s="22" t="s">
        <v>141</v>
      </c>
      <c r="C10" s="148">
        <v>1</v>
      </c>
      <c r="D10" s="103"/>
    </row>
    <row r="11" spans="1:6" ht="25.5" x14ac:dyDescent="0.2">
      <c r="A11" s="36">
        <f>A10+1</f>
        <v>5</v>
      </c>
      <c r="B11" s="22" t="s">
        <v>140</v>
      </c>
      <c r="C11" s="148">
        <v>1</v>
      </c>
      <c r="D11" s="103"/>
    </row>
    <row r="12" spans="1:6" x14ac:dyDescent="0.2">
      <c r="A12" s="173" t="s">
        <v>10</v>
      </c>
      <c r="B12" s="173"/>
      <c r="C12" s="107">
        <f>SUM(C7:C11)</f>
        <v>11</v>
      </c>
      <c r="D12" s="71">
        <f>D7+D8+D9+D10+D11</f>
        <v>0</v>
      </c>
    </row>
    <row r="13" spans="1:6" x14ac:dyDescent="0.2">
      <c r="A13" s="159" t="s">
        <v>9</v>
      </c>
      <c r="B13" s="159"/>
      <c r="C13" s="66"/>
      <c r="D13" s="71"/>
    </row>
    <row r="14" spans="1:6" ht="38.25" x14ac:dyDescent="0.2">
      <c r="A14" s="36">
        <f>A11+1</f>
        <v>6</v>
      </c>
      <c r="B14" s="22" t="s">
        <v>142</v>
      </c>
      <c r="C14" s="147">
        <v>3</v>
      </c>
      <c r="D14" s="109"/>
    </row>
    <row r="15" spans="1:6" ht="38.25" x14ac:dyDescent="0.2">
      <c r="A15" s="37">
        <f>A14+1</f>
        <v>7</v>
      </c>
      <c r="B15" s="22" t="s">
        <v>143</v>
      </c>
      <c r="C15" s="147">
        <v>3</v>
      </c>
      <c r="D15" s="109"/>
    </row>
    <row r="16" spans="1:6" ht="38.25" x14ac:dyDescent="0.2">
      <c r="A16" s="37">
        <f>A15+1</f>
        <v>8</v>
      </c>
      <c r="B16" s="22" t="s">
        <v>144</v>
      </c>
      <c r="C16" s="147">
        <v>3</v>
      </c>
      <c r="D16" s="109"/>
    </row>
    <row r="17" spans="1:4" ht="25.5" x14ac:dyDescent="0.2">
      <c r="A17" s="37">
        <f>A16+1</f>
        <v>9</v>
      </c>
      <c r="B17" s="22" t="s">
        <v>149</v>
      </c>
      <c r="C17" s="110">
        <v>1</v>
      </c>
      <c r="D17" s="103"/>
    </row>
    <row r="18" spans="1:4" ht="25.5" x14ac:dyDescent="0.2">
      <c r="A18" s="37">
        <f>A17+1</f>
        <v>10</v>
      </c>
      <c r="B18" s="22" t="s">
        <v>141</v>
      </c>
      <c r="C18" s="110">
        <v>1</v>
      </c>
      <c r="D18" s="103"/>
    </row>
    <row r="19" spans="1:4" ht="25.5" x14ac:dyDescent="0.2">
      <c r="A19" s="36">
        <f>A18+1</f>
        <v>11</v>
      </c>
      <c r="B19" s="22" t="s">
        <v>140</v>
      </c>
      <c r="C19" s="110">
        <v>1</v>
      </c>
      <c r="D19" s="103"/>
    </row>
    <row r="20" spans="1:4" x14ac:dyDescent="0.2">
      <c r="A20" s="173" t="s">
        <v>44</v>
      </c>
      <c r="B20" s="173"/>
      <c r="C20" s="107">
        <f>SUM(C14:C19)</f>
        <v>12</v>
      </c>
      <c r="D20" s="71">
        <f>D14+D15+D16+D17+D18+D19</f>
        <v>0</v>
      </c>
    </row>
    <row r="21" spans="1:4" ht="12.75" customHeight="1" x14ac:dyDescent="0.2">
      <c r="A21" s="159" t="s">
        <v>12</v>
      </c>
      <c r="B21" s="159"/>
      <c r="C21" s="66"/>
      <c r="D21" s="71"/>
    </row>
    <row r="22" spans="1:4" ht="38.25" x14ac:dyDescent="0.2">
      <c r="A22" s="36">
        <f>A19+1</f>
        <v>12</v>
      </c>
      <c r="B22" s="22" t="s">
        <v>145</v>
      </c>
      <c r="C22" s="147">
        <v>3</v>
      </c>
      <c r="D22" s="109"/>
    </row>
    <row r="23" spans="1:4" ht="38.25" x14ac:dyDescent="0.2">
      <c r="A23" s="37">
        <f>A22+1</f>
        <v>13</v>
      </c>
      <c r="B23" s="22" t="s">
        <v>146</v>
      </c>
      <c r="C23" s="147">
        <v>3</v>
      </c>
      <c r="D23" s="109"/>
    </row>
    <row r="24" spans="1:4" ht="38.25" x14ac:dyDescent="0.2">
      <c r="A24" s="37">
        <f>A23+1</f>
        <v>14</v>
      </c>
      <c r="B24" s="22" t="s">
        <v>144</v>
      </c>
      <c r="C24" s="147">
        <v>3</v>
      </c>
      <c r="D24" s="109"/>
    </row>
    <row r="25" spans="1:4" ht="25.5" x14ac:dyDescent="0.2">
      <c r="A25" s="37">
        <f>A24+1</f>
        <v>15</v>
      </c>
      <c r="B25" s="22" t="s">
        <v>141</v>
      </c>
      <c r="C25" s="110">
        <v>1</v>
      </c>
      <c r="D25" s="103"/>
    </row>
    <row r="26" spans="1:4" ht="25.5" x14ac:dyDescent="0.2">
      <c r="A26" s="36">
        <f>A23+1</f>
        <v>14</v>
      </c>
      <c r="B26" s="22" t="s">
        <v>140</v>
      </c>
      <c r="C26" s="110">
        <v>1</v>
      </c>
      <c r="D26" s="103"/>
    </row>
    <row r="27" spans="1:4" x14ac:dyDescent="0.2">
      <c r="A27" s="173" t="s">
        <v>45</v>
      </c>
      <c r="B27" s="173"/>
      <c r="C27" s="107">
        <f>SUM(C22:C26)</f>
        <v>11</v>
      </c>
      <c r="D27" s="71">
        <f>D22+D23+D24+D25+D26</f>
        <v>0</v>
      </c>
    </row>
    <row r="28" spans="1:4" x14ac:dyDescent="0.2">
      <c r="A28" s="180" t="s">
        <v>13</v>
      </c>
      <c r="B28" s="180"/>
      <c r="C28" s="66"/>
      <c r="D28" s="71"/>
    </row>
    <row r="29" spans="1:4" ht="38.25" x14ac:dyDescent="0.2">
      <c r="A29" s="36">
        <f>A26+1</f>
        <v>15</v>
      </c>
      <c r="B29" s="22" t="s">
        <v>147</v>
      </c>
      <c r="C29" s="147">
        <v>3</v>
      </c>
      <c r="D29" s="109"/>
    </row>
    <row r="30" spans="1:4" ht="25.5" x14ac:dyDescent="0.2">
      <c r="A30" s="36">
        <f>A29+1</f>
        <v>16</v>
      </c>
      <c r="B30" s="22" t="s">
        <v>150</v>
      </c>
      <c r="C30" s="110">
        <v>1</v>
      </c>
      <c r="D30" s="103"/>
    </row>
    <row r="31" spans="1:4" x14ac:dyDescent="0.2">
      <c r="A31" s="173" t="s">
        <v>46</v>
      </c>
      <c r="B31" s="173"/>
      <c r="C31" s="107">
        <f>SUM(C29:C30)</f>
        <v>4</v>
      </c>
      <c r="D31" s="71">
        <f>D29+D30</f>
        <v>0</v>
      </c>
    </row>
    <row r="32" spans="1:4" x14ac:dyDescent="0.2">
      <c r="A32" s="32"/>
      <c r="B32" s="5"/>
      <c r="C32" s="66"/>
      <c r="D32" s="71"/>
    </row>
    <row r="33" spans="1:4" ht="13.5" thickBot="1" x14ac:dyDescent="0.25">
      <c r="A33" s="156" t="s">
        <v>1</v>
      </c>
      <c r="B33" s="156"/>
      <c r="C33" s="75"/>
      <c r="D33" s="145">
        <f>D12+D20+D27+D31</f>
        <v>0</v>
      </c>
    </row>
    <row r="34" spans="1:4" ht="13.5" thickTop="1" x14ac:dyDescent="0.2">
      <c r="A34" s="157" t="s">
        <v>66</v>
      </c>
      <c r="B34" s="156"/>
      <c r="C34" s="76">
        <f>C12+C20+C27+C31</f>
        <v>38</v>
      </c>
      <c r="D34" s="144"/>
    </row>
    <row r="35" spans="1:4" x14ac:dyDescent="0.2">
      <c r="A35" s="157" t="s">
        <v>202</v>
      </c>
      <c r="B35" s="157"/>
      <c r="C35" s="76">
        <f>D33/C34*C36</f>
        <v>0</v>
      </c>
      <c r="D35" s="71"/>
    </row>
    <row r="36" spans="1:4" x14ac:dyDescent="0.2">
      <c r="A36" s="170" t="s">
        <v>201</v>
      </c>
      <c r="B36" s="171"/>
      <c r="C36" s="75">
        <f>Zusammenfassung!D8</f>
        <v>10</v>
      </c>
      <c r="D36" s="104"/>
    </row>
    <row r="37" spans="1:4" x14ac:dyDescent="0.2">
      <c r="A37" s="7"/>
      <c r="B37" s="2"/>
      <c r="C37" s="73"/>
    </row>
  </sheetData>
  <mergeCells count="17">
    <mergeCell ref="A1:D1"/>
    <mergeCell ref="A2:D2"/>
    <mergeCell ref="A3:D3"/>
    <mergeCell ref="A4:D4"/>
    <mergeCell ref="A5:D5"/>
    <mergeCell ref="A36:B36"/>
    <mergeCell ref="A6:B6"/>
    <mergeCell ref="A13:B13"/>
    <mergeCell ref="A20:B20"/>
    <mergeCell ref="A12:B12"/>
    <mergeCell ref="A33:B33"/>
    <mergeCell ref="A34:B34"/>
    <mergeCell ref="A35:B35"/>
    <mergeCell ref="A27:B27"/>
    <mergeCell ref="A31:B31"/>
    <mergeCell ref="A21:B21"/>
    <mergeCell ref="A28:B28"/>
  </mergeCells>
  <phoneticPr fontId="0" type="noConversion"/>
  <pageMargins left="0.78740157480314965" right="0.78740157480314965" top="0" bottom="0.39370078740157483" header="0.31496062992125984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5"/>
  <sheetViews>
    <sheetView topLeftCell="A21" zoomScale="230" zoomScaleNormal="230" workbookViewId="0">
      <selection sqref="A1:D32"/>
    </sheetView>
  </sheetViews>
  <sheetFormatPr baseColWidth="10" defaultRowHeight="12.75" x14ac:dyDescent="0.2"/>
  <cols>
    <col min="1" max="1" width="7.42578125" style="8" customWidth="1"/>
    <col min="2" max="2" width="57.28515625" customWidth="1"/>
    <col min="3" max="3" width="7.85546875" style="70" bestFit="1" customWidth="1"/>
    <col min="4" max="4" width="7.42578125" style="70" bestFit="1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214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x14ac:dyDescent="0.2">
      <c r="A6" s="185" t="s">
        <v>8</v>
      </c>
      <c r="B6" s="185"/>
      <c r="C6" s="65" t="s">
        <v>188</v>
      </c>
      <c r="D6" s="72" t="s">
        <v>187</v>
      </c>
    </row>
    <row r="7" spans="1:6" ht="38.25" x14ac:dyDescent="0.2">
      <c r="A7" s="57">
        <v>1</v>
      </c>
      <c r="B7" s="22" t="s">
        <v>156</v>
      </c>
      <c r="C7" s="110">
        <v>1</v>
      </c>
      <c r="D7" s="103"/>
    </row>
    <row r="8" spans="1:6" ht="25.5" x14ac:dyDescent="0.2">
      <c r="A8" s="58">
        <f>A7+1</f>
        <v>2</v>
      </c>
      <c r="B8" s="22" t="s">
        <v>155</v>
      </c>
      <c r="C8" s="110">
        <v>1</v>
      </c>
      <c r="D8" s="103"/>
    </row>
    <row r="9" spans="1:6" ht="38.25" x14ac:dyDescent="0.2">
      <c r="A9" s="57">
        <f>A8+1</f>
        <v>3</v>
      </c>
      <c r="B9" s="22" t="s">
        <v>154</v>
      </c>
      <c r="C9" s="110">
        <v>1</v>
      </c>
      <c r="D9" s="103"/>
    </row>
    <row r="10" spans="1:6" x14ac:dyDescent="0.2">
      <c r="A10" s="183" t="s">
        <v>10</v>
      </c>
      <c r="B10" s="183"/>
      <c r="C10" s="107">
        <f>SUM(C7:C9)</f>
        <v>3</v>
      </c>
      <c r="D10" s="71">
        <f>D7+D8+D9</f>
        <v>0</v>
      </c>
    </row>
    <row r="11" spans="1:6" x14ac:dyDescent="0.2">
      <c r="A11" s="184" t="s">
        <v>9</v>
      </c>
      <c r="B11" s="184"/>
      <c r="C11" s="66"/>
      <c r="D11" s="71"/>
    </row>
    <row r="12" spans="1:6" ht="25.5" x14ac:dyDescent="0.2">
      <c r="A12" s="57">
        <f>A9+1</f>
        <v>4</v>
      </c>
      <c r="B12" s="22" t="s">
        <v>151</v>
      </c>
      <c r="C12" s="110">
        <v>1</v>
      </c>
      <c r="D12" s="103"/>
    </row>
    <row r="13" spans="1:6" ht="25.5" x14ac:dyDescent="0.2">
      <c r="A13" s="58">
        <f>A12+1</f>
        <v>5</v>
      </c>
      <c r="B13" s="22" t="s">
        <v>152</v>
      </c>
      <c r="C13" s="110">
        <v>1</v>
      </c>
      <c r="D13" s="103"/>
    </row>
    <row r="14" spans="1:6" ht="25.5" x14ac:dyDescent="0.2">
      <c r="A14" s="58">
        <f>A13+1</f>
        <v>6</v>
      </c>
      <c r="B14" s="22" t="s">
        <v>153</v>
      </c>
      <c r="C14" s="110">
        <v>1</v>
      </c>
      <c r="D14" s="103"/>
    </row>
    <row r="15" spans="1:6" ht="25.5" x14ac:dyDescent="0.2">
      <c r="A15" s="58">
        <f>A14+1</f>
        <v>7</v>
      </c>
      <c r="B15" s="22" t="s">
        <v>164</v>
      </c>
      <c r="C15" s="110">
        <v>1</v>
      </c>
      <c r="D15" s="103"/>
    </row>
    <row r="16" spans="1:6" ht="51" x14ac:dyDescent="0.2">
      <c r="A16" s="57">
        <f>A15+1</f>
        <v>8</v>
      </c>
      <c r="B16" s="24" t="s">
        <v>157</v>
      </c>
      <c r="C16" s="140">
        <v>3</v>
      </c>
      <c r="D16" s="109"/>
    </row>
    <row r="17" spans="1:6" x14ac:dyDescent="0.2">
      <c r="A17" s="183" t="s">
        <v>11</v>
      </c>
      <c r="B17" s="183"/>
      <c r="C17" s="107">
        <f>SUM(C12:C16)</f>
        <v>7</v>
      </c>
      <c r="D17" s="71">
        <f>D12+D13+D14+D15+D16</f>
        <v>0</v>
      </c>
    </row>
    <row r="18" spans="1:6" x14ac:dyDescent="0.2">
      <c r="A18" s="184" t="s">
        <v>12</v>
      </c>
      <c r="B18" s="184"/>
      <c r="C18" s="66"/>
      <c r="D18" s="71"/>
    </row>
    <row r="19" spans="1:6" ht="38.25" x14ac:dyDescent="0.2">
      <c r="A19" s="57">
        <f>A16+1</f>
        <v>9</v>
      </c>
      <c r="B19" s="22" t="s">
        <v>156</v>
      </c>
      <c r="C19" s="110">
        <v>1</v>
      </c>
      <c r="D19" s="103"/>
    </row>
    <row r="20" spans="1:6" ht="25.5" x14ac:dyDescent="0.2">
      <c r="A20" s="58">
        <f>A19+1</f>
        <v>10</v>
      </c>
      <c r="B20" s="22" t="s">
        <v>155</v>
      </c>
      <c r="C20" s="110">
        <v>1</v>
      </c>
      <c r="D20" s="103"/>
    </row>
    <row r="21" spans="1:6" ht="38.25" x14ac:dyDescent="0.2">
      <c r="A21" s="58">
        <f>A20+1</f>
        <v>11</v>
      </c>
      <c r="B21" s="22" t="s">
        <v>154</v>
      </c>
      <c r="C21" s="110">
        <v>1</v>
      </c>
      <c r="D21" s="103"/>
    </row>
    <row r="22" spans="1:6" ht="38.25" x14ac:dyDescent="0.2">
      <c r="A22" s="57">
        <f>A21+1</f>
        <v>12</v>
      </c>
      <c r="B22" s="22" t="s">
        <v>158</v>
      </c>
      <c r="C22" s="110">
        <v>1</v>
      </c>
      <c r="D22" s="103"/>
    </row>
    <row r="23" spans="1:6" x14ac:dyDescent="0.2">
      <c r="A23" s="183" t="s">
        <v>16</v>
      </c>
      <c r="B23" s="183"/>
      <c r="C23" s="107">
        <f>SUM(C19:C22)</f>
        <v>4</v>
      </c>
      <c r="D23" s="71">
        <f>D19+D20+D21+D22</f>
        <v>0</v>
      </c>
    </row>
    <row r="24" spans="1:6" x14ac:dyDescent="0.2">
      <c r="A24" s="184" t="s">
        <v>13</v>
      </c>
      <c r="B24" s="184"/>
      <c r="C24" s="66"/>
      <c r="D24" s="71"/>
    </row>
    <row r="25" spans="1:6" ht="25.5" x14ac:dyDescent="0.2">
      <c r="A25" s="57">
        <f>A22+1</f>
        <v>13</v>
      </c>
      <c r="B25" s="22" t="s">
        <v>159</v>
      </c>
      <c r="C25" s="110">
        <v>1</v>
      </c>
      <c r="D25" s="103"/>
    </row>
    <row r="26" spans="1:6" ht="25.5" x14ac:dyDescent="0.2">
      <c r="A26" s="59">
        <f>A25+1</f>
        <v>14</v>
      </c>
      <c r="B26" s="22" t="s">
        <v>160</v>
      </c>
      <c r="C26" s="110">
        <v>1</v>
      </c>
      <c r="D26" s="103"/>
    </row>
    <row r="27" spans="1:6" x14ac:dyDescent="0.2">
      <c r="A27" s="183" t="s">
        <v>14</v>
      </c>
      <c r="B27" s="183"/>
      <c r="C27" s="107">
        <f>SUM(C25:C26)</f>
        <v>2</v>
      </c>
      <c r="D27" s="71">
        <f>D25+D26</f>
        <v>0</v>
      </c>
    </row>
    <row r="28" spans="1:6" x14ac:dyDescent="0.2">
      <c r="A28" s="58"/>
      <c r="B28" s="5"/>
      <c r="C28" s="66"/>
      <c r="D28" s="71"/>
    </row>
    <row r="29" spans="1:6" s="2" customFormat="1" ht="13.5" thickBot="1" x14ac:dyDescent="0.25">
      <c r="A29" s="182" t="s">
        <v>1</v>
      </c>
      <c r="B29" s="182"/>
      <c r="C29" s="75"/>
      <c r="D29" s="145">
        <f>D10+D17+D23+D27</f>
        <v>0</v>
      </c>
      <c r="E29" s="95"/>
      <c r="F29" s="95"/>
    </row>
    <row r="30" spans="1:6" ht="13.5" thickTop="1" x14ac:dyDescent="0.2">
      <c r="A30" s="181" t="s">
        <v>66</v>
      </c>
      <c r="B30" s="182"/>
      <c r="C30" s="76">
        <f>C10+C17+C23+C27</f>
        <v>16</v>
      </c>
      <c r="D30" s="144"/>
    </row>
    <row r="31" spans="1:6" x14ac:dyDescent="0.2">
      <c r="A31" s="181" t="s">
        <v>200</v>
      </c>
      <c r="B31" s="182"/>
      <c r="C31" s="76">
        <f>D29/C30*C32</f>
        <v>0</v>
      </c>
      <c r="D31" s="71"/>
    </row>
    <row r="32" spans="1:6" x14ac:dyDescent="0.2">
      <c r="A32" s="170" t="s">
        <v>201</v>
      </c>
      <c r="B32" s="171"/>
      <c r="C32" s="75">
        <f>Zusammenfassung!D9</f>
        <v>10</v>
      </c>
      <c r="D32" s="108"/>
    </row>
    <row r="33" spans="1:4" x14ac:dyDescent="0.2">
      <c r="A33" s="6"/>
      <c r="B33" s="2"/>
      <c r="C33" s="73"/>
      <c r="D33" s="108"/>
    </row>
    <row r="34" spans="1:4" x14ac:dyDescent="0.2">
      <c r="A34" s="6"/>
      <c r="B34" s="2"/>
      <c r="C34" s="108"/>
      <c r="D34" s="108"/>
    </row>
    <row r="35" spans="1:4" x14ac:dyDescent="0.2">
      <c r="A35" s="6"/>
      <c r="B35" s="2"/>
      <c r="C35" s="108"/>
      <c r="D35" s="108"/>
    </row>
  </sheetData>
  <mergeCells count="17">
    <mergeCell ref="A6:B6"/>
    <mergeCell ref="A1:D1"/>
    <mergeCell ref="A2:D2"/>
    <mergeCell ref="A3:D3"/>
    <mergeCell ref="A4:D4"/>
    <mergeCell ref="A5:D5"/>
    <mergeCell ref="A32:B32"/>
    <mergeCell ref="A30:B30"/>
    <mergeCell ref="A17:B17"/>
    <mergeCell ref="A31:B31"/>
    <mergeCell ref="A10:B10"/>
    <mergeCell ref="A11:B11"/>
    <mergeCell ref="A18:B18"/>
    <mergeCell ref="A23:B23"/>
    <mergeCell ref="A24:B24"/>
    <mergeCell ref="A27:B27"/>
    <mergeCell ref="A29:B29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5"/>
  <sheetViews>
    <sheetView tabSelected="1" topLeftCell="A12" zoomScale="190" zoomScaleNormal="190" workbookViewId="0">
      <selection activeCell="B17" sqref="B17"/>
    </sheetView>
  </sheetViews>
  <sheetFormatPr baseColWidth="10" defaultRowHeight="12.75" x14ac:dyDescent="0.2"/>
  <cols>
    <col min="1" max="1" width="6.5703125" style="3" customWidth="1"/>
    <col min="2" max="2" width="62" customWidth="1"/>
    <col min="3" max="3" width="8.7109375" style="70" customWidth="1"/>
    <col min="4" max="4" width="7.85546875" style="3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167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x14ac:dyDescent="0.2">
      <c r="A6" s="164" t="s">
        <v>203</v>
      </c>
      <c r="B6" s="164"/>
      <c r="C6" s="65" t="s">
        <v>188</v>
      </c>
      <c r="D6" s="78" t="s">
        <v>187</v>
      </c>
    </row>
    <row r="7" spans="1:6" ht="79.150000000000006" customHeight="1" x14ac:dyDescent="0.2">
      <c r="A7" s="36">
        <v>1</v>
      </c>
      <c r="B7" s="25" t="s">
        <v>216</v>
      </c>
      <c r="C7" s="140">
        <v>3</v>
      </c>
      <c r="D7" s="105"/>
    </row>
    <row r="8" spans="1:6" ht="86.45" customHeight="1" x14ac:dyDescent="0.2">
      <c r="A8" s="37">
        <f>A7+1</f>
        <v>2</v>
      </c>
      <c r="B8" s="25" t="s">
        <v>215</v>
      </c>
      <c r="C8" s="140">
        <v>3</v>
      </c>
      <c r="D8" s="105"/>
    </row>
    <row r="9" spans="1:6" ht="88.15" customHeight="1" x14ac:dyDescent="0.2">
      <c r="A9" s="37">
        <f>A8+1</f>
        <v>3</v>
      </c>
      <c r="B9" s="25" t="s">
        <v>217</v>
      </c>
      <c r="C9" s="140">
        <v>3</v>
      </c>
      <c r="D9" s="105"/>
    </row>
    <row r="10" spans="1:6" ht="69.599999999999994" customHeight="1" x14ac:dyDescent="0.2">
      <c r="A10" s="37">
        <f>A9+1</f>
        <v>4</v>
      </c>
      <c r="B10" s="26" t="s">
        <v>218</v>
      </c>
      <c r="C10" s="140">
        <v>3</v>
      </c>
      <c r="D10" s="105"/>
    </row>
    <row r="11" spans="1:6" ht="69.599999999999994" customHeight="1" x14ac:dyDescent="0.2">
      <c r="A11" s="37">
        <f>A10+1</f>
        <v>5</v>
      </c>
      <c r="B11" s="27" t="s">
        <v>219</v>
      </c>
      <c r="C11" s="140">
        <v>3</v>
      </c>
      <c r="D11" s="105"/>
    </row>
    <row r="12" spans="1:6" ht="65.45" customHeight="1" x14ac:dyDescent="0.2">
      <c r="A12" s="36">
        <f>A11+1</f>
        <v>6</v>
      </c>
      <c r="B12" s="27" t="s">
        <v>220</v>
      </c>
      <c r="C12" s="101">
        <v>3</v>
      </c>
      <c r="D12" s="105"/>
    </row>
    <row r="13" spans="1:6" ht="18" customHeight="1" x14ac:dyDescent="0.2">
      <c r="A13" s="173" t="s">
        <v>192</v>
      </c>
      <c r="B13" s="173"/>
      <c r="C13" s="67">
        <f>SUM(C7:C12)</f>
        <v>18</v>
      </c>
      <c r="D13" s="83"/>
    </row>
    <row r="14" spans="1:6" ht="10.9" customHeight="1" x14ac:dyDescent="0.2">
      <c r="A14" s="60"/>
      <c r="B14" s="60"/>
      <c r="C14" s="68"/>
      <c r="D14" s="83"/>
    </row>
    <row r="15" spans="1:6" ht="14.45" customHeight="1" x14ac:dyDescent="0.2">
      <c r="A15" s="186" t="s">
        <v>198</v>
      </c>
      <c r="B15" s="186"/>
      <c r="C15" s="68"/>
      <c r="D15" s="83"/>
    </row>
    <row r="16" spans="1:6" x14ac:dyDescent="0.2">
      <c r="A16" s="61"/>
      <c r="B16" s="21"/>
      <c r="C16" s="65" t="s">
        <v>188</v>
      </c>
      <c r="D16" s="78" t="s">
        <v>187</v>
      </c>
    </row>
    <row r="17" spans="1:4" ht="38.25" x14ac:dyDescent="0.2">
      <c r="A17" s="102">
        <f>A12+1</f>
        <v>7</v>
      </c>
      <c r="B17" s="28" t="s">
        <v>221</v>
      </c>
      <c r="C17" s="140">
        <v>3</v>
      </c>
      <c r="D17" s="105"/>
    </row>
    <row r="18" spans="1:4" ht="38.25" x14ac:dyDescent="0.2">
      <c r="A18" s="61">
        <f>A17+1</f>
        <v>8</v>
      </c>
      <c r="B18" s="28" t="s">
        <v>222</v>
      </c>
      <c r="C18" s="140">
        <v>3</v>
      </c>
      <c r="D18" s="105"/>
    </row>
    <row r="19" spans="1:4" ht="38.25" x14ac:dyDescent="0.2">
      <c r="A19" s="102">
        <f>A18+1</f>
        <v>9</v>
      </c>
      <c r="B19" s="28" t="s">
        <v>223</v>
      </c>
      <c r="C19" s="140">
        <v>3</v>
      </c>
      <c r="D19" s="105"/>
    </row>
    <row r="20" spans="1:4" x14ac:dyDescent="0.2">
      <c r="A20" s="173" t="s">
        <v>199</v>
      </c>
      <c r="B20" s="173"/>
      <c r="C20" s="107">
        <f>SUM(C17:C19)</f>
        <v>9</v>
      </c>
      <c r="D20" s="83"/>
    </row>
    <row r="21" spans="1:4" x14ac:dyDescent="0.2">
      <c r="A21" s="32"/>
      <c r="B21" s="5"/>
      <c r="C21" s="66"/>
      <c r="D21" s="83"/>
    </row>
    <row r="22" spans="1:4" ht="13.5" thickBot="1" x14ac:dyDescent="0.25">
      <c r="A22" s="156" t="s">
        <v>1</v>
      </c>
      <c r="B22" s="156"/>
      <c r="C22" s="66"/>
      <c r="D22" s="149">
        <f>D7+D8+D9+D10+D11+D12+D17+D18+D19</f>
        <v>0</v>
      </c>
    </row>
    <row r="23" spans="1:4" ht="13.5" thickTop="1" x14ac:dyDescent="0.2">
      <c r="A23" s="157" t="s">
        <v>66</v>
      </c>
      <c r="B23" s="156"/>
      <c r="C23" s="69">
        <f>C13+C20</f>
        <v>27</v>
      </c>
      <c r="D23" s="79"/>
    </row>
    <row r="24" spans="1:4" x14ac:dyDescent="0.2">
      <c r="A24" s="157" t="s">
        <v>202</v>
      </c>
      <c r="B24" s="157"/>
      <c r="C24" s="69">
        <f>D22/C23*C25</f>
        <v>0</v>
      </c>
      <c r="D24" s="83"/>
    </row>
    <row r="25" spans="1:4" x14ac:dyDescent="0.2">
      <c r="A25" s="170" t="s">
        <v>201</v>
      </c>
      <c r="B25" s="171"/>
      <c r="C25" s="75">
        <f>Zusammenfassung!D10</f>
        <v>10</v>
      </c>
      <c r="D25" s="106"/>
    </row>
  </sheetData>
  <mergeCells count="13">
    <mergeCell ref="A25:B25"/>
    <mergeCell ref="A24:B24"/>
    <mergeCell ref="A20:B20"/>
    <mergeCell ref="A22:B22"/>
    <mergeCell ref="A15:B15"/>
    <mergeCell ref="A23:B23"/>
    <mergeCell ref="A6:B6"/>
    <mergeCell ref="A13:B13"/>
    <mergeCell ref="A1:D1"/>
    <mergeCell ref="A2:D2"/>
    <mergeCell ref="A3:D3"/>
    <mergeCell ref="A4:D4"/>
    <mergeCell ref="A5:D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300" r:id="rId1"/>
  <headerFooter alignWithMargins="0">
    <oddFooter>&amp;R&amp;Pvon&amp;N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9" zoomScale="160" zoomScaleNormal="160" workbookViewId="0">
      <selection sqref="A1:D29"/>
    </sheetView>
  </sheetViews>
  <sheetFormatPr baseColWidth="10" defaultRowHeight="12.75" x14ac:dyDescent="0.2"/>
  <cols>
    <col min="1" max="1" width="8.5703125" style="8" customWidth="1"/>
    <col min="2" max="2" width="60.28515625" customWidth="1"/>
    <col min="3" max="3" width="8.7109375" style="70" customWidth="1"/>
    <col min="4" max="4" width="8.28515625" style="70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4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ht="7.15" customHeight="1" x14ac:dyDescent="0.2">
      <c r="A6" s="87"/>
      <c r="B6" s="88"/>
      <c r="C6" s="66"/>
      <c r="D6" s="71"/>
    </row>
    <row r="7" spans="1:6" x14ac:dyDescent="0.2">
      <c r="A7" s="56" t="s">
        <v>8</v>
      </c>
      <c r="B7" s="5"/>
      <c r="C7" s="65" t="s">
        <v>188</v>
      </c>
      <c r="D7" s="72" t="s">
        <v>187</v>
      </c>
    </row>
    <row r="8" spans="1:6" ht="51" x14ac:dyDescent="0.2">
      <c r="A8" s="57">
        <v>1</v>
      </c>
      <c r="B8" s="25" t="s">
        <v>161</v>
      </c>
      <c r="C8" s="150">
        <v>1</v>
      </c>
      <c r="D8" s="103"/>
    </row>
    <row r="9" spans="1:6" ht="51" x14ac:dyDescent="0.2">
      <c r="A9" s="58">
        <f>A8+1</f>
        <v>2</v>
      </c>
      <c r="B9" s="25" t="s">
        <v>162</v>
      </c>
      <c r="C9" s="150">
        <v>1</v>
      </c>
      <c r="D9" s="103"/>
    </row>
    <row r="10" spans="1:6" ht="51" x14ac:dyDescent="0.2">
      <c r="A10" s="57">
        <f>A9+1</f>
        <v>3</v>
      </c>
      <c r="B10" s="25" t="s">
        <v>163</v>
      </c>
      <c r="C10" s="150">
        <v>1</v>
      </c>
      <c r="D10" s="103"/>
    </row>
    <row r="11" spans="1:6" x14ac:dyDescent="0.2">
      <c r="A11" s="187" t="s">
        <v>9</v>
      </c>
      <c r="B11" s="187"/>
      <c r="C11" s="65" t="s">
        <v>188</v>
      </c>
      <c r="D11" s="72" t="s">
        <v>187</v>
      </c>
    </row>
    <row r="12" spans="1:6" ht="51" x14ac:dyDescent="0.2">
      <c r="A12" s="57">
        <f>A10+1</f>
        <v>4</v>
      </c>
      <c r="B12" s="25" t="s">
        <v>161</v>
      </c>
      <c r="C12" s="150">
        <v>1</v>
      </c>
      <c r="D12" s="103"/>
    </row>
    <row r="13" spans="1:6" ht="51" x14ac:dyDescent="0.2">
      <c r="A13" s="58">
        <f>A12+1</f>
        <v>5</v>
      </c>
      <c r="B13" s="25" t="s">
        <v>162</v>
      </c>
      <c r="C13" s="150">
        <v>1</v>
      </c>
      <c r="D13" s="103"/>
    </row>
    <row r="14" spans="1:6" ht="51" x14ac:dyDescent="0.2">
      <c r="A14" s="58">
        <f>A13+1</f>
        <v>6</v>
      </c>
      <c r="B14" s="25" t="s">
        <v>163</v>
      </c>
      <c r="C14" s="150">
        <v>1</v>
      </c>
      <c r="D14" s="103"/>
    </row>
    <row r="15" spans="1:6" ht="51" x14ac:dyDescent="0.2">
      <c r="A15" s="57">
        <f>A14+1</f>
        <v>7</v>
      </c>
      <c r="B15" s="25" t="s">
        <v>165</v>
      </c>
      <c r="C15" s="150">
        <v>1</v>
      </c>
      <c r="D15" s="103"/>
    </row>
    <row r="16" spans="1:6" x14ac:dyDescent="0.2">
      <c r="A16" s="187" t="s">
        <v>12</v>
      </c>
      <c r="B16" s="187"/>
      <c r="C16" s="65" t="s">
        <v>188</v>
      </c>
      <c r="D16" s="72" t="s">
        <v>187</v>
      </c>
    </row>
    <row r="17" spans="1:6" ht="51" x14ac:dyDescent="0.2">
      <c r="A17" s="57">
        <f>A15+1</f>
        <v>8</v>
      </c>
      <c r="B17" s="25" t="s">
        <v>161</v>
      </c>
      <c r="C17" s="150">
        <v>1</v>
      </c>
      <c r="D17" s="103"/>
    </row>
    <row r="18" spans="1:6" ht="51" x14ac:dyDescent="0.2">
      <c r="A18" s="58">
        <f>A17+1</f>
        <v>9</v>
      </c>
      <c r="B18" s="25" t="s">
        <v>162</v>
      </c>
      <c r="C18" s="150">
        <v>1</v>
      </c>
      <c r="D18" s="103"/>
    </row>
    <row r="19" spans="1:6" ht="51" x14ac:dyDescent="0.2">
      <c r="A19" s="58">
        <f>A18+1</f>
        <v>10</v>
      </c>
      <c r="B19" s="25" t="s">
        <v>163</v>
      </c>
      <c r="C19" s="150">
        <v>1</v>
      </c>
      <c r="D19" s="103"/>
    </row>
    <row r="20" spans="1:6" ht="51" x14ac:dyDescent="0.2">
      <c r="A20" s="58">
        <f>A19+1</f>
        <v>11</v>
      </c>
      <c r="B20" s="25" t="s">
        <v>165</v>
      </c>
      <c r="C20" s="150">
        <v>1</v>
      </c>
      <c r="D20" s="103"/>
    </row>
    <row r="21" spans="1:6" s="2" customFormat="1" ht="51" x14ac:dyDescent="0.2">
      <c r="A21" s="57">
        <f>A20+1</f>
        <v>12</v>
      </c>
      <c r="B21" s="25" t="s">
        <v>166</v>
      </c>
      <c r="C21" s="150">
        <v>1</v>
      </c>
      <c r="D21" s="103"/>
      <c r="E21" s="95"/>
      <c r="F21" s="95"/>
    </row>
    <row r="22" spans="1:6" s="2" customFormat="1" x14ac:dyDescent="0.2">
      <c r="A22" s="180" t="s">
        <v>13</v>
      </c>
      <c r="B22" s="180"/>
      <c r="C22" s="65" t="s">
        <v>188</v>
      </c>
      <c r="D22" s="72" t="s">
        <v>187</v>
      </c>
      <c r="E22" s="95"/>
      <c r="F22" s="95"/>
    </row>
    <row r="23" spans="1:6" s="2" customFormat="1" ht="51" x14ac:dyDescent="0.2">
      <c r="A23" s="59">
        <f>A21+1</f>
        <v>13</v>
      </c>
      <c r="B23" s="25" t="s">
        <v>161</v>
      </c>
      <c r="C23" s="150">
        <v>1</v>
      </c>
      <c r="D23" s="103"/>
      <c r="E23" s="95"/>
      <c r="F23" s="95"/>
    </row>
    <row r="24" spans="1:6" s="2" customFormat="1" ht="51" x14ac:dyDescent="0.2">
      <c r="A24" s="59">
        <f>A23+1</f>
        <v>14</v>
      </c>
      <c r="B24" s="25" t="s">
        <v>162</v>
      </c>
      <c r="C24" s="150">
        <v>1</v>
      </c>
      <c r="D24" s="103"/>
      <c r="E24" s="95"/>
      <c r="F24" s="95"/>
    </row>
    <row r="25" spans="1:6" s="2" customFormat="1" x14ac:dyDescent="0.2">
      <c r="A25" s="16"/>
      <c r="B25" s="9"/>
      <c r="C25" s="72"/>
      <c r="D25" s="71"/>
      <c r="E25" s="95"/>
      <c r="F25" s="95"/>
    </row>
    <row r="26" spans="1:6" ht="13.5" thickBot="1" x14ac:dyDescent="0.25">
      <c r="A26" s="182" t="s">
        <v>1</v>
      </c>
      <c r="B26" s="182"/>
      <c r="C26" s="66"/>
      <c r="D26" s="145">
        <f>D8+D9+D10+D12+D13+D14+D15+D17+D18+D19+D20+D21+D23+D24</f>
        <v>0</v>
      </c>
    </row>
    <row r="27" spans="1:6" ht="13.5" thickTop="1" x14ac:dyDescent="0.2">
      <c r="A27" s="181" t="s">
        <v>66</v>
      </c>
      <c r="B27" s="182"/>
      <c r="C27" s="69">
        <f>SUM(C23:C26)+SUM(C17:C21)+SUM(C12:C15)+SUM(C8:C10)</f>
        <v>14</v>
      </c>
      <c r="D27" s="144"/>
    </row>
    <row r="28" spans="1:6" x14ac:dyDescent="0.2">
      <c r="A28" s="181" t="s">
        <v>202</v>
      </c>
      <c r="B28" s="182"/>
      <c r="C28" s="69">
        <f>D26/C27*C29</f>
        <v>0</v>
      </c>
      <c r="D28" s="71"/>
    </row>
    <row r="29" spans="1:6" x14ac:dyDescent="0.2">
      <c r="A29" s="170" t="s">
        <v>201</v>
      </c>
      <c r="B29" s="171"/>
      <c r="C29" s="75">
        <f>Zusammenfassung!D11</f>
        <v>9</v>
      </c>
      <c r="D29" s="104"/>
    </row>
    <row r="30" spans="1:6" x14ac:dyDescent="0.2">
      <c r="A30" s="6"/>
      <c r="B30" s="2"/>
      <c r="C30" s="73"/>
    </row>
  </sheetData>
  <mergeCells count="12">
    <mergeCell ref="A29:B29"/>
    <mergeCell ref="A28:B28"/>
    <mergeCell ref="A11:B11"/>
    <mergeCell ref="A16:B16"/>
    <mergeCell ref="A22:B22"/>
    <mergeCell ref="A26:B26"/>
    <mergeCell ref="A27:B27"/>
    <mergeCell ref="A1:D1"/>
    <mergeCell ref="A2:D2"/>
    <mergeCell ref="A3:D3"/>
    <mergeCell ref="A4:D4"/>
    <mergeCell ref="A5:D5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"/>
  <sheetViews>
    <sheetView topLeftCell="A6" zoomScale="230" zoomScaleNormal="230" workbookViewId="0">
      <selection sqref="A1:D22"/>
    </sheetView>
  </sheetViews>
  <sheetFormatPr baseColWidth="10" defaultRowHeight="12.75" x14ac:dyDescent="0.2"/>
  <cols>
    <col min="1" max="1" width="12.5703125" style="3" customWidth="1"/>
    <col min="2" max="2" width="48.140625" style="13" customWidth="1"/>
    <col min="3" max="3" width="7.85546875" style="70" bestFit="1" customWidth="1"/>
    <col min="4" max="4" width="7.42578125" style="70" bestFit="1" customWidth="1"/>
    <col min="5" max="6" width="11.42578125" style="100"/>
  </cols>
  <sheetData>
    <row r="1" spans="1:6" ht="26.25" customHeight="1" x14ac:dyDescent="0.2">
      <c r="A1" s="172" t="str">
        <f>Zusammenfassung!A1</f>
        <v>Kandidaten Nummer:</v>
      </c>
      <c r="B1" s="172"/>
      <c r="C1" s="172"/>
      <c r="D1" s="172"/>
      <c r="E1" s="98"/>
      <c r="F1" s="95"/>
    </row>
    <row r="2" spans="1:6" ht="25.5" customHeight="1" x14ac:dyDescent="0.2">
      <c r="A2" s="172" t="str">
        <f>Zusammenfassung!A2</f>
        <v>Name:</v>
      </c>
      <c r="B2" s="172"/>
      <c r="C2" s="172"/>
      <c r="D2" s="172"/>
      <c r="E2" s="98"/>
      <c r="F2" s="95"/>
    </row>
    <row r="3" spans="1:6" ht="25.5" customHeight="1" x14ac:dyDescent="0.4">
      <c r="A3" s="168" t="s">
        <v>5</v>
      </c>
      <c r="B3" s="168"/>
      <c r="C3" s="168"/>
      <c r="D3" s="168"/>
      <c r="E3" s="99"/>
      <c r="F3" s="99"/>
    </row>
    <row r="4" spans="1:6" ht="21" customHeight="1" x14ac:dyDescent="0.2">
      <c r="A4" s="169" t="s">
        <v>189</v>
      </c>
      <c r="B4" s="169"/>
      <c r="C4" s="169"/>
      <c r="D4" s="169"/>
      <c r="E4" s="94"/>
      <c r="F4" s="94"/>
    </row>
    <row r="5" spans="1:6" ht="21" customHeight="1" x14ac:dyDescent="0.2">
      <c r="A5" s="162" t="s">
        <v>135</v>
      </c>
      <c r="B5" s="162"/>
      <c r="C5" s="162"/>
      <c r="D5" s="162"/>
      <c r="E5" s="94"/>
      <c r="F5" s="94"/>
    </row>
    <row r="6" spans="1:6" ht="16.149999999999999" customHeight="1" x14ac:dyDescent="0.2">
      <c r="A6" s="84"/>
      <c r="B6" s="84"/>
      <c r="C6" s="65" t="s">
        <v>188</v>
      </c>
      <c r="D6" s="72" t="s">
        <v>187</v>
      </c>
      <c r="E6" s="94"/>
      <c r="F6" s="94"/>
    </row>
    <row r="7" spans="1:6" ht="12.75" customHeight="1" x14ac:dyDescent="0.2">
      <c r="A7" s="63">
        <v>1</v>
      </c>
      <c r="B7" s="64" t="s">
        <v>193</v>
      </c>
      <c r="C7" s="110">
        <v>1</v>
      </c>
      <c r="D7" s="103"/>
    </row>
    <row r="8" spans="1:6" x14ac:dyDescent="0.2">
      <c r="A8" s="37">
        <f>A7+1</f>
        <v>2</v>
      </c>
      <c r="B8" s="4" t="s">
        <v>194</v>
      </c>
      <c r="C8" s="110">
        <v>1</v>
      </c>
      <c r="D8" s="103"/>
    </row>
    <row r="9" spans="1:6" x14ac:dyDescent="0.2">
      <c r="A9" s="37">
        <f>A8+1</f>
        <v>3</v>
      </c>
      <c r="B9" s="4" t="s">
        <v>82</v>
      </c>
      <c r="C9" s="110">
        <v>1</v>
      </c>
      <c r="D9" s="103"/>
    </row>
    <row r="10" spans="1:6" x14ac:dyDescent="0.2">
      <c r="A10" s="37">
        <f t="shared" ref="A10:A16" si="0">A9+1</f>
        <v>4</v>
      </c>
      <c r="B10" s="4" t="s">
        <v>101</v>
      </c>
      <c r="C10" s="110">
        <v>1</v>
      </c>
      <c r="D10" s="103"/>
    </row>
    <row r="11" spans="1:6" x14ac:dyDescent="0.2">
      <c r="A11" s="37">
        <f t="shared" si="0"/>
        <v>5</v>
      </c>
      <c r="B11" s="4" t="s">
        <v>69</v>
      </c>
      <c r="C11" s="110">
        <v>1</v>
      </c>
      <c r="D11" s="103"/>
    </row>
    <row r="12" spans="1:6" x14ac:dyDescent="0.2">
      <c r="A12" s="37">
        <f t="shared" si="0"/>
        <v>6</v>
      </c>
      <c r="B12" s="4" t="s">
        <v>195</v>
      </c>
      <c r="C12" s="110">
        <v>1</v>
      </c>
      <c r="D12" s="103"/>
    </row>
    <row r="13" spans="1:6" x14ac:dyDescent="0.2">
      <c r="A13" s="37">
        <f t="shared" si="0"/>
        <v>7</v>
      </c>
      <c r="B13" s="4" t="s">
        <v>196</v>
      </c>
      <c r="C13" s="110">
        <v>1</v>
      </c>
      <c r="D13" s="103"/>
    </row>
    <row r="14" spans="1:6" x14ac:dyDescent="0.2">
      <c r="A14" s="37">
        <f t="shared" si="0"/>
        <v>8</v>
      </c>
      <c r="B14" s="4" t="s">
        <v>197</v>
      </c>
      <c r="C14" s="110">
        <v>1</v>
      </c>
      <c r="D14" s="103"/>
    </row>
    <row r="15" spans="1:6" x14ac:dyDescent="0.2">
      <c r="A15" s="37">
        <f t="shared" si="0"/>
        <v>9</v>
      </c>
      <c r="B15" s="4" t="s">
        <v>22</v>
      </c>
      <c r="C15" s="110">
        <v>1</v>
      </c>
      <c r="D15" s="103"/>
    </row>
    <row r="16" spans="1:6" x14ac:dyDescent="0.2">
      <c r="A16" s="37">
        <f t="shared" si="0"/>
        <v>10</v>
      </c>
      <c r="B16" s="4" t="s">
        <v>23</v>
      </c>
      <c r="C16" s="110">
        <v>1</v>
      </c>
      <c r="D16" s="103"/>
    </row>
    <row r="17" spans="1:4" x14ac:dyDescent="0.2">
      <c r="A17" s="36">
        <f>A16+1</f>
        <v>11</v>
      </c>
      <c r="B17" s="4" t="s">
        <v>24</v>
      </c>
      <c r="C17" s="110">
        <v>1</v>
      </c>
      <c r="D17" s="103"/>
    </row>
    <row r="18" spans="1:4" x14ac:dyDescent="0.2">
      <c r="A18" s="32"/>
      <c r="B18" s="31"/>
      <c r="C18" s="66"/>
      <c r="D18" s="71"/>
    </row>
    <row r="19" spans="1:4" ht="13.5" thickBot="1" x14ac:dyDescent="0.25">
      <c r="A19" s="156" t="s">
        <v>1</v>
      </c>
      <c r="B19" s="156"/>
      <c r="C19" s="66"/>
      <c r="D19" s="145">
        <f>D7+D8+D9+D10+D11+D12+D13+D14+D15+D16+D17</f>
        <v>0</v>
      </c>
    </row>
    <row r="20" spans="1:4" ht="13.5" thickTop="1" x14ac:dyDescent="0.2">
      <c r="A20" s="157" t="s">
        <v>66</v>
      </c>
      <c r="B20" s="156"/>
      <c r="C20" s="69">
        <f>SUM(C7:C19)</f>
        <v>11</v>
      </c>
      <c r="D20" s="144"/>
    </row>
    <row r="21" spans="1:4" x14ac:dyDescent="0.2">
      <c r="A21" s="157" t="s">
        <v>200</v>
      </c>
      <c r="B21" s="156"/>
      <c r="C21" s="69">
        <f>D19/C20*C22</f>
        <v>0</v>
      </c>
      <c r="D21" s="71"/>
    </row>
    <row r="22" spans="1:4" x14ac:dyDescent="0.2">
      <c r="A22" s="170" t="s">
        <v>201</v>
      </c>
      <c r="B22" s="171"/>
      <c r="C22" s="75">
        <f>Zusammenfassung!D12</f>
        <v>3</v>
      </c>
      <c r="D22" s="104"/>
    </row>
    <row r="23" spans="1:4" x14ac:dyDescent="0.2">
      <c r="A23" s="7"/>
      <c r="B23" s="10"/>
      <c r="C23" s="73"/>
    </row>
  </sheetData>
  <mergeCells count="9">
    <mergeCell ref="A22:B22"/>
    <mergeCell ref="A21:B21"/>
    <mergeCell ref="A19:B19"/>
    <mergeCell ref="A20:B20"/>
    <mergeCell ref="A1:D1"/>
    <mergeCell ref="A2:D2"/>
    <mergeCell ref="A3:D3"/>
    <mergeCell ref="A4:D4"/>
    <mergeCell ref="A5:D5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Zusammenfassung</vt:lpstr>
      <vt:lpstr>A Masse</vt:lpstr>
      <vt:lpstr>B Funktion_</vt:lpstr>
      <vt:lpstr>C Inbetriebnahme</vt:lpstr>
      <vt:lpstr>D Rohre, Kanäle, Kabel</vt:lpstr>
      <vt:lpstr>E Apparate, Schaltschrank</vt:lpstr>
      <vt:lpstr>F Verdrahtung</vt:lpstr>
      <vt:lpstr>G Anschlüsse</vt:lpstr>
      <vt:lpstr>H Sicherheit</vt:lpstr>
      <vt:lpstr>I LOGO_</vt:lpstr>
      <vt:lpstr>'A Masse'!Drucktitel</vt:lpstr>
      <vt:lpstr>'B Funktion_'!Drucktitel</vt:lpstr>
      <vt:lpstr>'G Anschlüsse'!Drucktitel</vt:lpstr>
    </vt:vector>
  </TitlesOfParts>
  <Company>elreko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</dc:creator>
  <cp:lastModifiedBy>Lehmann Brigitte</cp:lastModifiedBy>
  <cp:lastPrinted>2023-01-19T10:06:21Z</cp:lastPrinted>
  <dcterms:created xsi:type="dcterms:W3CDTF">2002-09-12T14:57:43Z</dcterms:created>
  <dcterms:modified xsi:type="dcterms:W3CDTF">2023-01-30T15:03:58Z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